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nin\Downloads\"/>
    </mc:Choice>
  </mc:AlternateContent>
  <xr:revisionPtr revIDLastSave="0" documentId="13_ncr:1_{ED20F5DF-B6D8-4825-9DD8-7BFEA6D97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3" r:id="rId1"/>
    <sheet name="Sheet1" sheetId="5" r:id="rId2"/>
    <sheet name="Summary2" sheetId="4" state="hidden" r:id="rId3"/>
    <sheet name="201" sheetId="1" state="hidden" r:id="rId4"/>
    <sheet name="13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6" i="3"/>
  <c r="F21" i="3" s="1"/>
  <c r="F7" i="3"/>
  <c r="C3" i="5" s="1"/>
  <c r="E3" i="5" s="1"/>
  <c r="F3" i="5" s="1"/>
  <c r="F5" i="3"/>
  <c r="S16" i="3"/>
  <c r="S4" i="3"/>
  <c r="S9" i="3" s="1"/>
  <c r="R16" i="3"/>
  <c r="R4" i="3"/>
  <c r="R9" i="3" s="1"/>
  <c r="Q4" i="3"/>
  <c r="Q9" i="3" s="1"/>
  <c r="E19" i="3"/>
  <c r="D3" i="5"/>
  <c r="I4" i="3"/>
  <c r="J4" i="3"/>
  <c r="J9" i="3" s="1"/>
  <c r="K4" i="3"/>
  <c r="L4" i="3"/>
  <c r="M4" i="3"/>
  <c r="M9" i="3" s="1"/>
  <c r="N4" i="3"/>
  <c r="O4" i="3"/>
  <c r="P4" i="3"/>
  <c r="E14" i="3"/>
  <c r="E13" i="3"/>
  <c r="E12" i="3"/>
  <c r="E6" i="3"/>
  <c r="E5" i="3"/>
  <c r="E4" i="3"/>
  <c r="E9" i="3" s="1"/>
  <c r="C14" i="3"/>
  <c r="C13" i="3"/>
  <c r="P9" i="3"/>
  <c r="C6" i="3"/>
  <c r="C5" i="3"/>
  <c r="C20" i="3" s="1"/>
  <c r="D4" i="3"/>
  <c r="C9" i="3"/>
  <c r="O9" i="3"/>
  <c r="N9" i="3"/>
  <c r="L9" i="3"/>
  <c r="K9" i="3"/>
  <c r="H4" i="3"/>
  <c r="H9" i="3" s="1"/>
  <c r="I5" i="3"/>
  <c r="B4" i="5"/>
  <c r="O16" i="3"/>
  <c r="P16" i="3"/>
  <c r="Q16" i="3"/>
  <c r="G9" i="4"/>
  <c r="G5" i="4"/>
  <c r="G4" i="4"/>
  <c r="F14" i="4"/>
  <c r="G14" i="4" s="1"/>
  <c r="C14" i="4"/>
  <c r="C11" i="4"/>
  <c r="F15" i="1"/>
  <c r="N16" i="3"/>
  <c r="M16" i="3"/>
  <c r="L16" i="3"/>
  <c r="K16" i="3"/>
  <c r="J16" i="3"/>
  <c r="I16" i="3"/>
  <c r="H16" i="3"/>
  <c r="H11" i="4"/>
  <c r="C15" i="4"/>
  <c r="F10" i="4"/>
  <c r="G10" i="4" s="1"/>
  <c r="H6" i="4"/>
  <c r="F5" i="4"/>
  <c r="C6" i="4"/>
  <c r="E16" i="3"/>
  <c r="C16" i="3"/>
  <c r="E22" i="3"/>
  <c r="C22" i="3"/>
  <c r="F14" i="3"/>
  <c r="F15" i="3"/>
  <c r="Q31" i="1"/>
  <c r="R31" i="1" s="1"/>
  <c r="Q29" i="1"/>
  <c r="Q27" i="1"/>
  <c r="R27" i="1" s="1"/>
  <c r="Q25" i="1"/>
  <c r="Q24" i="1"/>
  <c r="R24" i="1" s="1"/>
  <c r="Q22" i="1"/>
  <c r="R22" i="1" s="1"/>
  <c r="G29" i="1"/>
  <c r="G27" i="1"/>
  <c r="G24" i="1"/>
  <c r="G25" i="1" s="1"/>
  <c r="G22" i="1"/>
  <c r="D8" i="2"/>
  <c r="D2" i="2"/>
  <c r="D4" i="2" s="1"/>
  <c r="B1" i="2"/>
  <c r="Q11" i="1"/>
  <c r="Q15" i="1" s="1"/>
  <c r="Q13" i="1"/>
  <c r="O17" i="1"/>
  <c r="N17" i="1"/>
  <c r="M17" i="1"/>
  <c r="E17" i="1"/>
  <c r="D15" i="1"/>
  <c r="D17" i="1" s="1"/>
  <c r="Q5" i="1"/>
  <c r="Q3" i="1"/>
  <c r="P7" i="1"/>
  <c r="P17" i="1" s="1"/>
  <c r="O7" i="1"/>
  <c r="N7" i="1"/>
  <c r="M7" i="1"/>
  <c r="L7" i="1"/>
  <c r="L17" i="1" s="1"/>
  <c r="K7" i="1"/>
  <c r="K17" i="1" s="1"/>
  <c r="J7" i="1"/>
  <c r="J17" i="1" s="1"/>
  <c r="I7" i="1"/>
  <c r="I17" i="1" s="1"/>
  <c r="H7" i="1"/>
  <c r="H17" i="1" s="1"/>
  <c r="G7" i="1"/>
  <c r="G17" i="1" s="1"/>
  <c r="E7" i="1"/>
  <c r="D7" i="1"/>
  <c r="F13" i="1"/>
  <c r="F11" i="1"/>
  <c r="F5" i="1"/>
  <c r="F3" i="1"/>
  <c r="F19" i="3" l="1"/>
  <c r="I9" i="3"/>
  <c r="E21" i="3"/>
  <c r="G14" i="3"/>
  <c r="G13" i="3"/>
  <c r="E20" i="3"/>
  <c r="C21" i="3"/>
  <c r="C19" i="3" s="1"/>
  <c r="G6" i="3"/>
  <c r="G5" i="3"/>
  <c r="F4" i="3"/>
  <c r="F11" i="4"/>
  <c r="G11" i="4" s="1"/>
  <c r="F6" i="4"/>
  <c r="F15" i="4"/>
  <c r="G15" i="4" s="1"/>
  <c r="C16" i="4"/>
  <c r="E23" i="3"/>
  <c r="C23" i="3"/>
  <c r="F20" i="3"/>
  <c r="F22" i="3"/>
  <c r="G15" i="3"/>
  <c r="G7" i="3"/>
  <c r="D10" i="2"/>
  <c r="D12" i="2" s="1"/>
  <c r="R25" i="1"/>
  <c r="R29" i="1"/>
  <c r="D6" i="2"/>
  <c r="R13" i="1"/>
  <c r="R5" i="1"/>
  <c r="R11" i="1"/>
  <c r="F7" i="1"/>
  <c r="F17" i="1" s="1"/>
  <c r="R3" i="1"/>
  <c r="Q7" i="1"/>
  <c r="Q17" i="1" s="1"/>
  <c r="F9" i="3" l="1"/>
  <c r="C2" i="5"/>
  <c r="C4" i="5" s="1"/>
  <c r="F16" i="3"/>
  <c r="D2" i="5"/>
  <c r="G21" i="3"/>
  <c r="G12" i="3"/>
  <c r="G16" i="3" s="1"/>
  <c r="G20" i="3"/>
  <c r="G19" i="3" s="1"/>
  <c r="G4" i="3"/>
  <c r="G9" i="3" s="1"/>
  <c r="F16" i="4"/>
  <c r="G16" i="4" s="1"/>
  <c r="G6" i="4"/>
  <c r="G22" i="3"/>
  <c r="R15" i="1"/>
  <c r="R7" i="1"/>
  <c r="F23" i="3" l="1"/>
  <c r="E2" i="5"/>
  <c r="D4" i="5"/>
  <c r="G23" i="3"/>
  <c r="R17" i="1"/>
  <c r="E4" i="5" l="1"/>
  <c r="F2" i="5"/>
  <c r="F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tc={E71EE390-C994-47B3-A426-FB3816B7A4BB}</author>
    <author>tc={29E4C9FA-BD02-434D-83A4-4F735598E2DA}</author>
    <author>tc={E46B4FEA-B057-4353-BDFD-8CF2FFE4C9EA}</author>
  </authors>
  <commentList>
    <comment ref="J7" authorId="0" shapeId="0" xr:uid="{E71EE390-C994-47B3-A426-FB3816B7A4BB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20.08.2024</t>
      </text>
    </comment>
    <comment ref="M7" authorId="1" shapeId="0" xr:uid="{29E4C9FA-BD02-434D-83A4-4F735598E2DA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04.09.2024</t>
      </text>
    </comment>
    <comment ref="N7" authorId="2" shapeId="0" xr:uid="{E46B4FEA-B057-4353-BDFD-8CF2FFE4C9EA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10.09.2024</t>
      </text>
    </comment>
  </commentList>
</comments>
</file>

<file path=xl/sharedStrings.xml><?xml version="1.0" encoding="utf-8"?>
<sst xmlns="http://schemas.openxmlformats.org/spreadsheetml/2006/main" count="104" uniqueCount="28">
  <si>
    <t>Part 1</t>
  </si>
  <si>
    <t>JK 201</t>
  </si>
  <si>
    <t>Part A</t>
  </si>
  <si>
    <t>Part B</t>
  </si>
  <si>
    <t>RL</t>
  </si>
  <si>
    <t>BR</t>
  </si>
  <si>
    <t>LAND</t>
  </si>
  <si>
    <t>REG</t>
  </si>
  <si>
    <t>TOTAL</t>
  </si>
  <si>
    <t>Paid</t>
  </si>
  <si>
    <t>Total</t>
  </si>
  <si>
    <t>Balance</t>
  </si>
  <si>
    <t>Totak paid</t>
  </si>
  <si>
    <t>10-09-204</t>
  </si>
  <si>
    <t>RS</t>
  </si>
  <si>
    <t>OUR</t>
  </si>
  <si>
    <t>A</t>
  </si>
  <si>
    <t>B</t>
  </si>
  <si>
    <t>RL_RS</t>
  </si>
  <si>
    <t>Total paid</t>
  </si>
  <si>
    <t>Part A+B</t>
  </si>
  <si>
    <t>Payment Details</t>
  </si>
  <si>
    <t>Total Value</t>
  </si>
  <si>
    <t>Rameshwar Ji</t>
  </si>
  <si>
    <t>Bana Ram Ji</t>
  </si>
  <si>
    <t>Received From Name</t>
  </si>
  <si>
    <t>Kavita Kumari</t>
  </si>
  <si>
    <t>30-09.2024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</si>
</sst>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tisha goyal" id="{62287837-1FF3-425D-A755-5DDB939470B0}" userId="S::nitisha.goyal@brninfra.com::03e50ba1-a609-4a97-a52c-13236979f20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4-10-03T14:36:55.40" personId="{62287837-1FF3-425D-A755-5DDB939470B0}" id="{E71EE390-C994-47B3-A426-FB3816B7A4BB}">
    <text>Received from Br on 20.08.2024</text>
  </threadedComment>
  <threadedComment ref="M7" dT="2024-10-03T14:36:29.93" personId="{62287837-1FF3-425D-A755-5DDB939470B0}" id="{29E4C9FA-BD02-434D-83A4-4F735598E2DA}">
    <text>Received from Br on 04.09.2024</text>
  </threadedComment>
  <threadedComment ref="N7" dT="2024-10-03T14:37:22.09" personId="{62287837-1FF3-425D-A755-5DDB939470B0}" id="{E46B4FEA-B057-4353-BDFD-8CF2FFE4C9EA}">
    <text>Received from Br on 10.09.2024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D246-5A3D-AF43-9E15-32FECBB5E4C5}">
  <dimension ref="A1:S23"/>
  <sheetViews>
    <sheetView tabSelected="1" zoomScale="80" zoomScaleNormal="80" workbookViewId="0">
      <selection activeCell="F14" sqref="F14"/>
    </sheetView>
  </sheetViews>
  <sheetFormatPr defaultColWidth="10.77734375" defaultRowHeight="18" x14ac:dyDescent="0.3"/>
  <cols>
    <col min="1" max="1" width="10.77734375" style="11" bestFit="1" customWidth="1"/>
    <col min="2" max="2" width="25.21875" style="6" bestFit="1" customWidth="1"/>
    <col min="3" max="3" width="8.21875" style="6" bestFit="1" customWidth="1"/>
    <col min="4" max="4" width="8.77734375" style="6" bestFit="1" customWidth="1"/>
    <col min="5" max="5" width="13.77734375" style="6" bestFit="1" customWidth="1"/>
    <col min="6" max="6" width="12.109375" style="6" bestFit="1" customWidth="1"/>
    <col min="7" max="7" width="9.88671875" style="6" bestFit="1" customWidth="1"/>
    <col min="8" max="13" width="14.109375" style="6" bestFit="1" customWidth="1"/>
    <col min="14" max="14" width="14.109375" style="6" customWidth="1"/>
    <col min="15" max="19" width="14.109375" style="6" bestFit="1" customWidth="1"/>
    <col min="20" max="16384" width="10.77734375" style="6"/>
  </cols>
  <sheetData>
    <row r="1" spans="1:19" x14ac:dyDescent="0.3">
      <c r="A1" s="5" t="s">
        <v>0</v>
      </c>
      <c r="B1" s="5" t="s">
        <v>1</v>
      </c>
      <c r="H1" s="14" t="s">
        <v>21</v>
      </c>
      <c r="I1" s="15"/>
      <c r="J1" s="15"/>
      <c r="K1" s="15"/>
      <c r="L1" s="15"/>
      <c r="M1" s="15"/>
      <c r="N1" s="15"/>
      <c r="O1" s="15"/>
      <c r="P1" s="15"/>
      <c r="Q1" s="16"/>
    </row>
    <row r="3" spans="1:19" x14ac:dyDescent="0.3">
      <c r="A3" s="13" t="s">
        <v>2</v>
      </c>
      <c r="B3" s="5"/>
      <c r="C3" s="5" t="s">
        <v>6</v>
      </c>
      <c r="D3" s="5" t="s">
        <v>7</v>
      </c>
      <c r="E3" s="5" t="s">
        <v>22</v>
      </c>
      <c r="F3" s="5" t="s">
        <v>19</v>
      </c>
      <c r="G3" s="5" t="s">
        <v>11</v>
      </c>
      <c r="H3" s="7">
        <v>45513</v>
      </c>
      <c r="I3" s="7">
        <v>45518</v>
      </c>
      <c r="J3" s="7">
        <v>45525</v>
      </c>
      <c r="K3" s="7">
        <v>45532</v>
      </c>
      <c r="L3" s="7">
        <v>45534</v>
      </c>
      <c r="M3" s="7">
        <v>45540</v>
      </c>
      <c r="N3" s="7">
        <v>45546</v>
      </c>
      <c r="O3" s="7">
        <v>45556</v>
      </c>
      <c r="P3" s="7">
        <v>45558</v>
      </c>
      <c r="Q3" s="7">
        <v>45559</v>
      </c>
      <c r="R3" s="7" t="s">
        <v>27</v>
      </c>
      <c r="S3" s="7"/>
    </row>
    <row r="4" spans="1:19" x14ac:dyDescent="0.3">
      <c r="A4" s="13"/>
      <c r="B4" s="5" t="s">
        <v>18</v>
      </c>
      <c r="C4" s="5">
        <v>25</v>
      </c>
      <c r="D4" s="5">
        <f t="shared" ref="D4:G4" si="0">SUM(D5:D6)</f>
        <v>0</v>
      </c>
      <c r="E4" s="5">
        <f>+C4+D4</f>
        <v>25</v>
      </c>
      <c r="F4" s="5">
        <f t="shared" si="0"/>
        <v>17</v>
      </c>
      <c r="G4" s="5">
        <f t="shared" si="0"/>
        <v>8</v>
      </c>
      <c r="H4" s="8">
        <f>+SUM(H5:H6)</f>
        <v>6.5</v>
      </c>
      <c r="I4" s="8">
        <f t="shared" ref="I4:P4" si="1">+SUM(I5:I6)</f>
        <v>8.5</v>
      </c>
      <c r="J4" s="8">
        <f t="shared" si="1"/>
        <v>0</v>
      </c>
      <c r="K4" s="8">
        <f t="shared" si="1"/>
        <v>0</v>
      </c>
      <c r="L4" s="8">
        <f t="shared" si="1"/>
        <v>0</v>
      </c>
      <c r="M4" s="8">
        <f t="shared" si="1"/>
        <v>0</v>
      </c>
      <c r="N4" s="8">
        <f t="shared" si="1"/>
        <v>0</v>
      </c>
      <c r="O4" s="8">
        <f t="shared" si="1"/>
        <v>0</v>
      </c>
      <c r="P4" s="8">
        <f t="shared" si="1"/>
        <v>0</v>
      </c>
      <c r="Q4" s="8">
        <f>+SUM(Q5:Q6)</f>
        <v>2</v>
      </c>
      <c r="R4" s="8">
        <f>+SUM(R5:R6)</f>
        <v>0</v>
      </c>
      <c r="S4" s="8">
        <f>+SUM(S5:S6)</f>
        <v>0</v>
      </c>
    </row>
    <row r="5" spans="1:19" x14ac:dyDescent="0.3">
      <c r="A5" s="13"/>
      <c r="B5" s="9" t="s">
        <v>4</v>
      </c>
      <c r="C5" s="9">
        <f>+C4*70%</f>
        <v>17.5</v>
      </c>
      <c r="D5" s="10"/>
      <c r="E5" s="9">
        <f t="shared" ref="E5:E6" si="2">+C5+D5</f>
        <v>17.5</v>
      </c>
      <c r="F5" s="9">
        <f>SUM(H5:S5)</f>
        <v>17</v>
      </c>
      <c r="G5" s="9">
        <f>+E5-F5</f>
        <v>0.5</v>
      </c>
      <c r="H5" s="9">
        <v>6.5</v>
      </c>
      <c r="I5" s="9">
        <f>6+2.5</f>
        <v>8.5</v>
      </c>
      <c r="J5" s="9"/>
      <c r="K5" s="9"/>
      <c r="L5" s="9"/>
      <c r="M5" s="9"/>
      <c r="N5" s="9"/>
      <c r="O5" s="9"/>
      <c r="P5" s="9"/>
      <c r="Q5" s="9">
        <v>2</v>
      </c>
      <c r="R5" s="9"/>
      <c r="S5" s="9"/>
    </row>
    <row r="6" spans="1:19" x14ac:dyDescent="0.3">
      <c r="A6" s="13"/>
      <c r="B6" s="9" t="s">
        <v>14</v>
      </c>
      <c r="C6" s="9">
        <f>+C4*30%</f>
        <v>7.5</v>
      </c>
      <c r="D6" s="10"/>
      <c r="E6" s="9">
        <f t="shared" si="2"/>
        <v>7.5</v>
      </c>
      <c r="F6" s="9">
        <f>SUM(H6:S6)</f>
        <v>0</v>
      </c>
      <c r="G6" s="9">
        <f>+E6-F6</f>
        <v>7.5</v>
      </c>
      <c r="H6" s="9"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3">
      <c r="A7" s="13"/>
      <c r="B7" s="5" t="s">
        <v>5</v>
      </c>
      <c r="C7" s="5">
        <v>12.5</v>
      </c>
      <c r="D7" s="5"/>
      <c r="E7" s="5">
        <v>12.5</v>
      </c>
      <c r="F7" s="5">
        <f>SUM(H7:S7)</f>
        <v>8</v>
      </c>
      <c r="G7" s="5">
        <f>+E7-F7</f>
        <v>4.5</v>
      </c>
      <c r="H7" s="8">
        <v>2.5</v>
      </c>
      <c r="I7" s="8"/>
      <c r="J7" s="8">
        <v>1</v>
      </c>
      <c r="K7" s="8">
        <v>0.5</v>
      </c>
      <c r="L7" s="8">
        <v>1</v>
      </c>
      <c r="M7" s="8">
        <v>0.5</v>
      </c>
      <c r="N7" s="8">
        <v>0.5</v>
      </c>
      <c r="O7" s="8">
        <v>1</v>
      </c>
      <c r="P7" s="8"/>
      <c r="Q7" s="8"/>
      <c r="R7" s="8">
        <v>1</v>
      </c>
      <c r="S7" s="8"/>
    </row>
    <row r="8" spans="1:19" x14ac:dyDescent="0.3">
      <c r="A8" s="13"/>
      <c r="B8" s="5" t="s">
        <v>25</v>
      </c>
      <c r="C8" s="5"/>
      <c r="D8" s="5"/>
      <c r="E8" s="5"/>
      <c r="F8" s="5"/>
      <c r="G8" s="5"/>
      <c r="H8" s="8"/>
      <c r="I8" s="8"/>
      <c r="J8" s="8"/>
      <c r="K8" s="8"/>
      <c r="L8" s="8"/>
      <c r="M8" s="8"/>
      <c r="N8" s="8"/>
      <c r="O8" s="8" t="s">
        <v>26</v>
      </c>
      <c r="P8" s="8"/>
      <c r="Q8" s="8"/>
      <c r="R8" s="8"/>
      <c r="S8" s="8"/>
    </row>
    <row r="9" spans="1:19" s="11" customFormat="1" x14ac:dyDescent="0.3">
      <c r="A9" s="13"/>
      <c r="B9" s="5" t="s">
        <v>10</v>
      </c>
      <c r="C9" s="5">
        <f>C4+C7</f>
        <v>37.5</v>
      </c>
      <c r="D9" s="5"/>
      <c r="E9" s="5">
        <f t="shared" ref="E9:G9" si="3">E4+E7</f>
        <v>37.5</v>
      </c>
      <c r="F9" s="5">
        <f t="shared" si="3"/>
        <v>25</v>
      </c>
      <c r="G9" s="5">
        <f t="shared" si="3"/>
        <v>12.5</v>
      </c>
      <c r="H9" s="8">
        <f t="shared" ref="H9:N9" si="4">+H4+H7</f>
        <v>9</v>
      </c>
      <c r="I9" s="8">
        <f t="shared" si="4"/>
        <v>8.5</v>
      </c>
      <c r="J9" s="8">
        <f t="shared" si="4"/>
        <v>1</v>
      </c>
      <c r="K9" s="8">
        <f t="shared" si="4"/>
        <v>0.5</v>
      </c>
      <c r="L9" s="8">
        <f t="shared" si="4"/>
        <v>1</v>
      </c>
      <c r="M9" s="8">
        <f t="shared" si="4"/>
        <v>0.5</v>
      </c>
      <c r="N9" s="8">
        <f t="shared" si="4"/>
        <v>0.5</v>
      </c>
      <c r="O9" s="8">
        <f>+O4+O7</f>
        <v>1</v>
      </c>
      <c r="P9" s="8">
        <f>+P4+P7</f>
        <v>0</v>
      </c>
      <c r="Q9" s="8">
        <f t="shared" ref="Q9:R9" si="5">+Q4+Q7</f>
        <v>2</v>
      </c>
      <c r="R9" s="8">
        <f t="shared" si="5"/>
        <v>1</v>
      </c>
      <c r="S9" s="8">
        <f t="shared" ref="S9" si="6">+S4+S7</f>
        <v>0</v>
      </c>
    </row>
    <row r="10" spans="1:19" x14ac:dyDescent="0.3">
      <c r="A10" s="6"/>
    </row>
    <row r="11" spans="1:19" x14ac:dyDescent="0.3">
      <c r="A11" s="13" t="s">
        <v>3</v>
      </c>
      <c r="B11" s="5"/>
      <c r="C11" s="5" t="s">
        <v>6</v>
      </c>
      <c r="D11" s="5"/>
      <c r="E11" s="5" t="s">
        <v>22</v>
      </c>
      <c r="F11" s="5" t="s">
        <v>19</v>
      </c>
      <c r="G11" s="5" t="s">
        <v>11</v>
      </c>
      <c r="H11" s="7">
        <v>45488</v>
      </c>
      <c r="I11" s="7">
        <v>45512</v>
      </c>
      <c r="J11" s="7">
        <v>45541</v>
      </c>
      <c r="K11" s="7">
        <v>45545</v>
      </c>
      <c r="L11" s="7">
        <v>45563</v>
      </c>
      <c r="M11" s="7">
        <v>45567</v>
      </c>
      <c r="N11" s="7">
        <v>45569</v>
      </c>
      <c r="O11" s="7">
        <v>45572</v>
      </c>
      <c r="P11" s="7">
        <v>45574</v>
      </c>
      <c r="Q11" s="7">
        <v>45580</v>
      </c>
      <c r="R11" s="7">
        <v>45581</v>
      </c>
      <c r="S11" s="7"/>
    </row>
    <row r="12" spans="1:19" x14ac:dyDescent="0.3">
      <c r="A12" s="13"/>
      <c r="B12" s="5" t="s">
        <v>18</v>
      </c>
      <c r="C12" s="5">
        <v>17.5</v>
      </c>
      <c r="D12" s="5"/>
      <c r="E12" s="5">
        <f>+C12+D12</f>
        <v>17.5</v>
      </c>
      <c r="F12" s="5">
        <f>SUM(H12:R12)</f>
        <v>25.5</v>
      </c>
      <c r="G12" s="5">
        <f t="shared" ref="G12" si="7">SUM(G13:G14)</f>
        <v>-8</v>
      </c>
      <c r="H12" s="8">
        <v>9</v>
      </c>
      <c r="I12" s="8">
        <v>1</v>
      </c>
      <c r="J12" s="8">
        <v>1</v>
      </c>
      <c r="K12" s="8">
        <v>2.1</v>
      </c>
      <c r="L12" s="8">
        <v>2.9</v>
      </c>
      <c r="M12" s="8">
        <v>1</v>
      </c>
      <c r="N12" s="8">
        <v>2</v>
      </c>
      <c r="O12" s="8">
        <v>1</v>
      </c>
      <c r="P12" s="8">
        <v>1.5</v>
      </c>
      <c r="Q12" s="8">
        <v>2.2999999999999998</v>
      </c>
      <c r="R12" s="8">
        <v>1.7</v>
      </c>
      <c r="S12" s="8"/>
    </row>
    <row r="13" spans="1:19" x14ac:dyDescent="0.3">
      <c r="A13" s="13"/>
      <c r="B13" s="9" t="s">
        <v>4</v>
      </c>
      <c r="C13" s="9">
        <f>+C12*70%</f>
        <v>12.25</v>
      </c>
      <c r="D13" s="10"/>
      <c r="E13" s="9">
        <f>+C13+D13</f>
        <v>12.25</v>
      </c>
      <c r="F13" s="9">
        <f>SUM(H13:R13)</f>
        <v>24</v>
      </c>
      <c r="G13" s="9">
        <f>+E13-F13</f>
        <v>-11.75</v>
      </c>
      <c r="H13" s="9">
        <v>9</v>
      </c>
      <c r="I13" s="9">
        <v>1</v>
      </c>
      <c r="J13" s="9">
        <v>0.5</v>
      </c>
      <c r="K13" s="9">
        <v>1.1000000000000001</v>
      </c>
      <c r="L13" s="9">
        <v>2.9</v>
      </c>
      <c r="M13" s="9">
        <v>1</v>
      </c>
      <c r="N13" s="9">
        <v>2</v>
      </c>
      <c r="O13" s="9">
        <v>1</v>
      </c>
      <c r="P13" s="9">
        <v>1.5</v>
      </c>
      <c r="Q13" s="9">
        <v>2.2999999999999998</v>
      </c>
      <c r="R13" s="9">
        <v>1.7</v>
      </c>
      <c r="S13" s="9"/>
    </row>
    <row r="14" spans="1:19" x14ac:dyDescent="0.3">
      <c r="A14" s="13"/>
      <c r="B14" s="9" t="s">
        <v>14</v>
      </c>
      <c r="C14" s="9">
        <f>+C12-C13</f>
        <v>5.25</v>
      </c>
      <c r="D14" s="10"/>
      <c r="E14" s="9">
        <f>+C14+D14</f>
        <v>5.25</v>
      </c>
      <c r="F14" s="9">
        <f>SUM(H14:Q14)</f>
        <v>1.5</v>
      </c>
      <c r="G14" s="9">
        <f>+E14-F14</f>
        <v>3.75</v>
      </c>
      <c r="H14" s="9"/>
      <c r="I14" s="9"/>
      <c r="J14" s="9">
        <v>0.5</v>
      </c>
      <c r="K14" s="9">
        <v>1</v>
      </c>
      <c r="L14" s="9"/>
      <c r="M14" s="9"/>
      <c r="N14" s="9"/>
      <c r="O14" s="9"/>
      <c r="P14" s="9"/>
      <c r="Q14" s="9"/>
      <c r="R14" s="9"/>
      <c r="S14" s="9"/>
    </row>
    <row r="15" spans="1:19" x14ac:dyDescent="0.3">
      <c r="A15" s="13"/>
      <c r="B15" s="5" t="s">
        <v>5</v>
      </c>
      <c r="C15" s="5">
        <v>30</v>
      </c>
      <c r="D15" s="5"/>
      <c r="E15" s="5">
        <v>30</v>
      </c>
      <c r="F15" s="5">
        <f>SUM(H15:Q15)</f>
        <v>0</v>
      </c>
      <c r="G15" s="5">
        <f>+E15-F15</f>
        <v>30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13"/>
      <c r="B16" s="5" t="s">
        <v>10</v>
      </c>
      <c r="C16" s="5">
        <f>C12+C15</f>
        <v>47.5</v>
      </c>
      <c r="D16" s="5"/>
      <c r="E16" s="5">
        <f t="shared" ref="E16" si="8">E12+E15</f>
        <v>47.5</v>
      </c>
      <c r="F16" s="5">
        <f t="shared" ref="F16" si="9">F12+F15</f>
        <v>25.5</v>
      </c>
      <c r="G16" s="5">
        <f t="shared" ref="G16" si="10">G12+G15</f>
        <v>22</v>
      </c>
      <c r="H16" s="8">
        <f t="shared" ref="H16:Q16" si="11">+H12+H15</f>
        <v>9</v>
      </c>
      <c r="I16" s="8">
        <f t="shared" si="11"/>
        <v>1</v>
      </c>
      <c r="J16" s="8">
        <f t="shared" si="11"/>
        <v>1</v>
      </c>
      <c r="K16" s="8">
        <f t="shared" si="11"/>
        <v>2.1</v>
      </c>
      <c r="L16" s="8">
        <f t="shared" si="11"/>
        <v>2.9</v>
      </c>
      <c r="M16" s="8">
        <f t="shared" si="11"/>
        <v>1</v>
      </c>
      <c r="N16" s="8">
        <f t="shared" si="11"/>
        <v>2</v>
      </c>
      <c r="O16" s="8">
        <f t="shared" si="11"/>
        <v>1</v>
      </c>
      <c r="P16" s="8">
        <f t="shared" si="11"/>
        <v>1.5</v>
      </c>
      <c r="Q16" s="8">
        <f t="shared" si="11"/>
        <v>2.2999999999999998</v>
      </c>
      <c r="R16" s="8">
        <f t="shared" ref="R16:S16" si="12">+R12+R15</f>
        <v>1.7</v>
      </c>
      <c r="S16" s="8">
        <f t="shared" si="12"/>
        <v>0</v>
      </c>
    </row>
    <row r="18" spans="1:7" x14ac:dyDescent="0.3">
      <c r="A18" s="13" t="s">
        <v>20</v>
      </c>
      <c r="B18" s="5"/>
      <c r="C18" s="5" t="s">
        <v>6</v>
      </c>
      <c r="D18" s="5"/>
      <c r="E18" s="5" t="s">
        <v>22</v>
      </c>
      <c r="F18" s="5" t="s">
        <v>19</v>
      </c>
      <c r="G18" s="5" t="s">
        <v>11</v>
      </c>
    </row>
    <row r="19" spans="1:7" x14ac:dyDescent="0.3">
      <c r="A19" s="13"/>
      <c r="B19" s="5" t="s">
        <v>18</v>
      </c>
      <c r="C19" s="5">
        <f>SUM(C20:C21)</f>
        <v>42.5</v>
      </c>
      <c r="D19" s="5"/>
      <c r="E19" s="5">
        <f>+E4+E12</f>
        <v>42.5</v>
      </c>
      <c r="F19" s="5">
        <f>+F12+F4</f>
        <v>42.5</v>
      </c>
      <c r="G19" s="5">
        <f t="shared" ref="G19" si="13">SUM(G20:G21)</f>
        <v>0</v>
      </c>
    </row>
    <row r="20" spans="1:7" x14ac:dyDescent="0.3">
      <c r="A20" s="13"/>
      <c r="B20" s="9" t="s">
        <v>4</v>
      </c>
      <c r="C20" s="9">
        <f>C5+C13</f>
        <v>29.75</v>
      </c>
      <c r="D20" s="10"/>
      <c r="E20" s="9">
        <f>E5+E13</f>
        <v>29.75</v>
      </c>
      <c r="F20" s="9">
        <f t="shared" ref="F20:G20" si="14">F5+F13</f>
        <v>41</v>
      </c>
      <c r="G20" s="9">
        <f t="shared" si="14"/>
        <v>-11.25</v>
      </c>
    </row>
    <row r="21" spans="1:7" x14ac:dyDescent="0.3">
      <c r="A21" s="13"/>
      <c r="B21" s="9" t="s">
        <v>14</v>
      </c>
      <c r="C21" s="9">
        <f>C6+C14</f>
        <v>12.75</v>
      </c>
      <c r="D21" s="10"/>
      <c r="E21" s="9">
        <f>E6+E14</f>
        <v>12.75</v>
      </c>
      <c r="F21" s="9">
        <f>F6+F14</f>
        <v>1.5</v>
      </c>
      <c r="G21" s="9">
        <f t="shared" ref="G21" si="15">G6+G14</f>
        <v>11.25</v>
      </c>
    </row>
    <row r="22" spans="1:7" x14ac:dyDescent="0.3">
      <c r="A22" s="13"/>
      <c r="B22" s="5" t="s">
        <v>5</v>
      </c>
      <c r="C22" s="5">
        <f>C7+C15</f>
        <v>42.5</v>
      </c>
      <c r="D22" s="5"/>
      <c r="E22" s="5">
        <f>E7+E15</f>
        <v>42.5</v>
      </c>
      <c r="F22" s="5">
        <f t="shared" ref="F22:G22" si="16">F7+F15</f>
        <v>8</v>
      </c>
      <c r="G22" s="5">
        <f t="shared" si="16"/>
        <v>34.5</v>
      </c>
    </row>
    <row r="23" spans="1:7" x14ac:dyDescent="0.3">
      <c r="A23" s="13"/>
      <c r="B23" s="5" t="s">
        <v>10</v>
      </c>
      <c r="C23" s="5">
        <f t="shared" ref="C23:E23" si="17">C9+C16</f>
        <v>85</v>
      </c>
      <c r="D23" s="5"/>
      <c r="E23" s="5">
        <f t="shared" si="17"/>
        <v>85</v>
      </c>
      <c r="F23" s="5">
        <f t="shared" ref="F23:G23" si="18">F9+F16</f>
        <v>50.5</v>
      </c>
      <c r="G23" s="5">
        <f t="shared" si="18"/>
        <v>34.5</v>
      </c>
    </row>
  </sheetData>
  <mergeCells count="4">
    <mergeCell ref="A18:A23"/>
    <mergeCell ref="H1:Q1"/>
    <mergeCell ref="A11:A16"/>
    <mergeCell ref="A3:A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255F-64F8-4592-9CBA-E205B287D6A4}">
  <dimension ref="A1:F4"/>
  <sheetViews>
    <sheetView workbookViewId="0">
      <selection activeCell="E13" sqref="E13"/>
    </sheetView>
  </sheetViews>
  <sheetFormatPr defaultRowHeight="14.4" x14ac:dyDescent="0.3"/>
  <cols>
    <col min="1" max="1" width="15.6640625" bestFit="1" customWidth="1"/>
    <col min="2" max="2" width="13.109375" bestFit="1" customWidth="1"/>
    <col min="3" max="4" width="13.109375" customWidth="1"/>
    <col min="5" max="5" width="11.44140625" bestFit="1" customWidth="1"/>
    <col min="6" max="6" width="9.33203125" bestFit="1" customWidth="1"/>
  </cols>
  <sheetData>
    <row r="1" spans="1:6" ht="18" x14ac:dyDescent="0.3">
      <c r="A1" s="5"/>
      <c r="B1" s="5" t="s">
        <v>22</v>
      </c>
      <c r="C1" s="5" t="s">
        <v>2</v>
      </c>
      <c r="D1" s="5" t="s">
        <v>3</v>
      </c>
      <c r="E1" s="5" t="s">
        <v>19</v>
      </c>
      <c r="F1" s="5" t="s">
        <v>11</v>
      </c>
    </row>
    <row r="2" spans="1:6" ht="18" x14ac:dyDescent="0.3">
      <c r="A2" s="5" t="s">
        <v>23</v>
      </c>
      <c r="B2" s="5">
        <v>42.5</v>
      </c>
      <c r="C2" s="9">
        <f>+Summary!F4</f>
        <v>17</v>
      </c>
      <c r="D2" s="9">
        <f>+Summary!F12</f>
        <v>25.5</v>
      </c>
      <c r="E2" s="12">
        <f>+C2+D2</f>
        <v>42.5</v>
      </c>
      <c r="F2" s="12">
        <f>+B2-E2</f>
        <v>0</v>
      </c>
    </row>
    <row r="3" spans="1:6" ht="18" x14ac:dyDescent="0.3">
      <c r="A3" s="5" t="s">
        <v>24</v>
      </c>
      <c r="B3" s="5">
        <v>42.5</v>
      </c>
      <c r="C3" s="9">
        <f>+Summary!F7</f>
        <v>8</v>
      </c>
      <c r="D3" s="9">
        <f>+Summary!F15</f>
        <v>0</v>
      </c>
      <c r="E3" s="12">
        <f t="shared" ref="E3" si="0">+C3+D3</f>
        <v>8</v>
      </c>
      <c r="F3" s="12">
        <f>+B3-E3</f>
        <v>34.5</v>
      </c>
    </row>
    <row r="4" spans="1:6" ht="18" x14ac:dyDescent="0.3">
      <c r="A4" s="5" t="s">
        <v>10</v>
      </c>
      <c r="B4" s="5">
        <f>SUM(B2:B3)</f>
        <v>85</v>
      </c>
      <c r="C4" s="5">
        <f t="shared" ref="C4:F4" si="1">SUM(C2:C3)</f>
        <v>25</v>
      </c>
      <c r="D4" s="5">
        <f t="shared" si="1"/>
        <v>25.5</v>
      </c>
      <c r="E4" s="5">
        <f t="shared" si="1"/>
        <v>50.5</v>
      </c>
      <c r="F4" s="5">
        <f t="shared" si="1"/>
        <v>34.5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AA50-FD22-FF4C-B68F-DA3980E18B1D}">
  <dimension ref="A1:Q16"/>
  <sheetViews>
    <sheetView workbookViewId="0">
      <selection activeCell="C21" sqref="C21"/>
    </sheetView>
  </sheetViews>
  <sheetFormatPr defaultColWidth="10.77734375" defaultRowHeight="18" x14ac:dyDescent="0.3"/>
  <cols>
    <col min="1" max="1" width="20.77734375" style="11" customWidth="1"/>
    <col min="2" max="7" width="17" style="6" customWidth="1"/>
    <col min="8" max="14" width="11.44140625" style="6" bestFit="1" customWidth="1"/>
    <col min="15" max="17" width="11" style="6" bestFit="1" customWidth="1"/>
    <col min="18" max="16384" width="10.77734375" style="6"/>
  </cols>
  <sheetData>
    <row r="1" spans="1:17" x14ac:dyDescent="0.3">
      <c r="A1" s="5" t="s">
        <v>0</v>
      </c>
      <c r="B1" s="5">
        <v>13</v>
      </c>
      <c r="H1" s="14" t="s">
        <v>21</v>
      </c>
      <c r="I1" s="15"/>
      <c r="J1" s="15"/>
      <c r="K1" s="15"/>
      <c r="L1" s="15"/>
      <c r="M1" s="15"/>
      <c r="N1" s="15"/>
      <c r="O1" s="15"/>
      <c r="P1" s="15"/>
      <c r="Q1" s="16"/>
    </row>
    <row r="3" spans="1:17" x14ac:dyDescent="0.3">
      <c r="A3" s="13" t="s">
        <v>2</v>
      </c>
      <c r="B3" s="5"/>
      <c r="C3" s="5" t="s">
        <v>6</v>
      </c>
      <c r="D3" s="5" t="s">
        <v>7</v>
      </c>
      <c r="E3" s="5" t="s">
        <v>22</v>
      </c>
      <c r="F3" s="5" t="s">
        <v>19</v>
      </c>
      <c r="G3" s="5" t="s">
        <v>11</v>
      </c>
      <c r="H3" s="7">
        <v>45513</v>
      </c>
      <c r="I3" s="7"/>
      <c r="J3" s="7"/>
      <c r="K3" s="7"/>
      <c r="L3" s="7"/>
      <c r="M3" s="7"/>
      <c r="N3" s="7"/>
      <c r="O3" s="8"/>
      <c r="P3" s="8"/>
      <c r="Q3" s="8"/>
    </row>
    <row r="4" spans="1:17" x14ac:dyDescent="0.3">
      <c r="A4" s="13"/>
      <c r="B4" s="12" t="s">
        <v>4</v>
      </c>
      <c r="C4" s="12">
        <v>6.5000000000000002E-2</v>
      </c>
      <c r="D4" s="12"/>
      <c r="E4" s="12">
        <v>6.5000000000000002E-2</v>
      </c>
      <c r="F4" s="12">
        <v>0</v>
      </c>
      <c r="G4" s="12">
        <f>E4-F4</f>
        <v>6.5000000000000002E-2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3">
      <c r="A5" s="13"/>
      <c r="B5" s="12" t="s">
        <v>5</v>
      </c>
      <c r="C5" s="12">
        <v>6.5000000000000002E-2</v>
      </c>
      <c r="D5" s="12"/>
      <c r="E5" s="12">
        <v>6.5000000000000002E-2</v>
      </c>
      <c r="F5" s="12">
        <f>SUM(H5:Q5)</f>
        <v>0</v>
      </c>
      <c r="G5" s="12">
        <f>E5-F5</f>
        <v>6.5000000000000002E-2</v>
      </c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11" customFormat="1" x14ac:dyDescent="0.3">
      <c r="A6" s="13"/>
      <c r="B6" s="5" t="s">
        <v>10</v>
      </c>
      <c r="C6" s="5">
        <f>C4+C5</f>
        <v>0.13</v>
      </c>
      <c r="D6" s="5"/>
      <c r="E6" s="5">
        <v>0.13</v>
      </c>
      <c r="F6" s="5">
        <f>F4+F5</f>
        <v>0</v>
      </c>
      <c r="G6" s="5">
        <f>E6-F6</f>
        <v>0.13</v>
      </c>
      <c r="H6" s="8">
        <f>+H4+H5</f>
        <v>0</v>
      </c>
      <c r="I6" s="8"/>
      <c r="J6" s="8"/>
      <c r="K6" s="8"/>
      <c r="L6" s="8"/>
      <c r="M6" s="8"/>
      <c r="N6" s="8"/>
      <c r="O6" s="8"/>
      <c r="P6" s="8"/>
      <c r="Q6" s="8"/>
    </row>
    <row r="7" spans="1:17" x14ac:dyDescent="0.3">
      <c r="A7" s="6"/>
    </row>
    <row r="8" spans="1:17" x14ac:dyDescent="0.3">
      <c r="A8" s="13" t="s">
        <v>3</v>
      </c>
      <c r="B8" s="5"/>
      <c r="C8" s="5" t="s">
        <v>6</v>
      </c>
      <c r="D8" s="5"/>
      <c r="E8" s="5" t="s">
        <v>22</v>
      </c>
      <c r="F8" s="5" t="s">
        <v>19</v>
      </c>
      <c r="G8" s="5" t="s">
        <v>11</v>
      </c>
      <c r="H8" s="7">
        <v>45488</v>
      </c>
      <c r="I8" s="7"/>
      <c r="J8" s="7"/>
      <c r="K8" s="7"/>
      <c r="L8" s="7"/>
      <c r="M8" s="7"/>
      <c r="N8" s="7"/>
      <c r="O8" s="8"/>
      <c r="P8" s="8"/>
      <c r="Q8" s="8"/>
    </row>
    <row r="9" spans="1:17" x14ac:dyDescent="0.3">
      <c r="A9" s="13"/>
      <c r="B9" s="12" t="s">
        <v>4</v>
      </c>
      <c r="C9" s="12">
        <v>2.27</v>
      </c>
      <c r="D9" s="12"/>
      <c r="E9" s="12">
        <v>2.27</v>
      </c>
      <c r="F9" s="12">
        <v>0</v>
      </c>
      <c r="G9" s="12">
        <f t="shared" ref="G9:G11" si="0">E9-F9</f>
        <v>2.27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3">
      <c r="A10" s="13"/>
      <c r="B10" s="12" t="s">
        <v>5</v>
      </c>
      <c r="C10" s="12">
        <v>2.27</v>
      </c>
      <c r="D10" s="12"/>
      <c r="E10" s="12">
        <v>2.27</v>
      </c>
      <c r="F10" s="12">
        <f>SUM(H10:Q10)</f>
        <v>0</v>
      </c>
      <c r="G10" s="12">
        <f t="shared" si="0"/>
        <v>2.27</v>
      </c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3">
      <c r="A11" s="13"/>
      <c r="B11" s="5" t="s">
        <v>10</v>
      </c>
      <c r="C11" s="5">
        <f>C9+C10</f>
        <v>4.54</v>
      </c>
      <c r="D11" s="5"/>
      <c r="E11" s="5">
        <v>4.54</v>
      </c>
      <c r="F11" s="5">
        <f>F9+F10</f>
        <v>0</v>
      </c>
      <c r="G11" s="5">
        <f t="shared" si="0"/>
        <v>4.54</v>
      </c>
      <c r="H11" s="8">
        <f>+H9+H10</f>
        <v>0</v>
      </c>
      <c r="I11" s="8"/>
      <c r="J11" s="8"/>
      <c r="K11" s="8"/>
      <c r="L11" s="8"/>
      <c r="M11" s="8"/>
      <c r="N11" s="8"/>
      <c r="O11" s="8"/>
      <c r="P11" s="8"/>
      <c r="Q11" s="8"/>
    </row>
    <row r="13" spans="1:17" x14ac:dyDescent="0.3">
      <c r="A13" s="13" t="s">
        <v>20</v>
      </c>
      <c r="B13" s="5"/>
      <c r="C13" s="5" t="s">
        <v>6</v>
      </c>
      <c r="D13" s="5"/>
      <c r="E13" s="5" t="s">
        <v>22</v>
      </c>
      <c r="F13" s="5" t="s">
        <v>19</v>
      </c>
      <c r="G13" s="5" t="s">
        <v>11</v>
      </c>
    </row>
    <row r="14" spans="1:17" x14ac:dyDescent="0.3">
      <c r="A14" s="13"/>
      <c r="B14" s="12" t="s">
        <v>4</v>
      </c>
      <c r="C14" s="12">
        <f>C4+C9</f>
        <v>2.335</v>
      </c>
      <c r="D14" s="12"/>
      <c r="E14" s="12">
        <v>2.335</v>
      </c>
      <c r="F14" s="12">
        <f>F4+F9</f>
        <v>0</v>
      </c>
      <c r="G14" s="12">
        <f t="shared" ref="G14:G16" si="1">E14-F14</f>
        <v>2.335</v>
      </c>
    </row>
    <row r="15" spans="1:17" x14ac:dyDescent="0.3">
      <c r="A15" s="13"/>
      <c r="B15" s="12" t="s">
        <v>5</v>
      </c>
      <c r="C15" s="12">
        <f>C5+C10</f>
        <v>2.335</v>
      </c>
      <c r="D15" s="12"/>
      <c r="E15" s="12">
        <v>2.335</v>
      </c>
      <c r="F15" s="12">
        <f>F5+F10</f>
        <v>0</v>
      </c>
      <c r="G15" s="12">
        <f t="shared" si="1"/>
        <v>2.335</v>
      </c>
    </row>
    <row r="16" spans="1:17" x14ac:dyDescent="0.3">
      <c r="A16" s="13"/>
      <c r="B16" s="5" t="s">
        <v>10</v>
      </c>
      <c r="C16" s="5">
        <f>C6+C11</f>
        <v>4.67</v>
      </c>
      <c r="D16" s="5"/>
      <c r="E16" s="5">
        <v>4.67</v>
      </c>
      <c r="F16" s="5">
        <f>F6+F11</f>
        <v>0</v>
      </c>
      <c r="G16" s="5">
        <f t="shared" si="1"/>
        <v>4.67</v>
      </c>
    </row>
  </sheetData>
  <mergeCells count="4">
    <mergeCell ref="H1:Q1"/>
    <mergeCell ref="A3:A6"/>
    <mergeCell ref="A8:A11"/>
    <mergeCell ref="A13:A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opLeftCell="A21" workbookViewId="0">
      <selection activeCell="C23" sqref="C23"/>
    </sheetView>
  </sheetViews>
  <sheetFormatPr defaultColWidth="8.77734375" defaultRowHeight="14.4" x14ac:dyDescent="0.3"/>
  <cols>
    <col min="7" max="12" width="10.33203125" bestFit="1" customWidth="1"/>
  </cols>
  <sheetData>
    <row r="1" spans="1:18" x14ac:dyDescent="0.3">
      <c r="A1" t="s">
        <v>0</v>
      </c>
      <c r="B1" t="s">
        <v>1</v>
      </c>
      <c r="D1" t="s">
        <v>6</v>
      </c>
      <c r="E1" t="s">
        <v>7</v>
      </c>
      <c r="F1" t="s">
        <v>8</v>
      </c>
      <c r="G1" s="17" t="s">
        <v>9</v>
      </c>
      <c r="H1" s="17"/>
      <c r="I1" s="17"/>
      <c r="J1" s="17"/>
      <c r="K1" s="17"/>
      <c r="L1" s="17"/>
      <c r="M1" s="17"/>
      <c r="N1" s="17"/>
      <c r="O1" s="17"/>
      <c r="Q1" t="s">
        <v>12</v>
      </c>
      <c r="R1" t="s">
        <v>11</v>
      </c>
    </row>
    <row r="2" spans="1:18" x14ac:dyDescent="0.3">
      <c r="G2" s="2">
        <v>45513</v>
      </c>
      <c r="H2" s="2">
        <v>45518</v>
      </c>
      <c r="I2" s="1"/>
      <c r="J2" s="1"/>
      <c r="K2" s="1"/>
      <c r="L2" s="1"/>
      <c r="M2" s="1"/>
      <c r="N2" s="1"/>
      <c r="O2" s="1"/>
    </row>
    <row r="3" spans="1:18" x14ac:dyDescent="0.3">
      <c r="A3" t="s">
        <v>2</v>
      </c>
      <c r="B3">
        <v>35</v>
      </c>
      <c r="C3" t="s">
        <v>4</v>
      </c>
      <c r="D3">
        <v>22.5</v>
      </c>
      <c r="F3">
        <f>+D3+E3</f>
        <v>22.5</v>
      </c>
      <c r="G3">
        <v>9</v>
      </c>
      <c r="H3">
        <v>6</v>
      </c>
      <c r="Q3">
        <f>SUM(G3:P3)</f>
        <v>15</v>
      </c>
      <c r="R3">
        <f>+F3-Q3</f>
        <v>7.5</v>
      </c>
    </row>
    <row r="4" spans="1:18" x14ac:dyDescent="0.3">
      <c r="H4" s="3">
        <v>45525</v>
      </c>
      <c r="I4" s="3">
        <v>45532</v>
      </c>
      <c r="J4" s="3">
        <v>45534</v>
      </c>
      <c r="K4" s="3">
        <v>45540</v>
      </c>
      <c r="L4" s="3">
        <v>45546</v>
      </c>
    </row>
    <row r="5" spans="1:18" x14ac:dyDescent="0.3">
      <c r="C5" t="s">
        <v>5</v>
      </c>
      <c r="D5">
        <v>12.5</v>
      </c>
      <c r="F5">
        <f>+D5+E5</f>
        <v>12.5</v>
      </c>
      <c r="H5">
        <v>1</v>
      </c>
      <c r="I5">
        <v>0.5</v>
      </c>
      <c r="J5">
        <v>1</v>
      </c>
      <c r="K5">
        <v>0.5</v>
      </c>
      <c r="L5">
        <v>0.5</v>
      </c>
      <c r="Q5">
        <f>SUM(G5:P5)</f>
        <v>3.5</v>
      </c>
      <c r="R5">
        <f>+F5-Q5</f>
        <v>9</v>
      </c>
    </row>
    <row r="7" spans="1:18" x14ac:dyDescent="0.3">
      <c r="C7" t="s">
        <v>10</v>
      </c>
      <c r="D7">
        <f>+D3+D5</f>
        <v>35</v>
      </c>
      <c r="E7">
        <f t="shared" ref="E7:Q7" si="0">+E3+E5</f>
        <v>0</v>
      </c>
      <c r="F7">
        <f t="shared" si="0"/>
        <v>35</v>
      </c>
      <c r="G7">
        <f t="shared" si="0"/>
        <v>9</v>
      </c>
      <c r="H7">
        <f t="shared" si="0"/>
        <v>7</v>
      </c>
      <c r="I7">
        <f t="shared" si="0"/>
        <v>0.5</v>
      </c>
      <c r="J7">
        <f t="shared" si="0"/>
        <v>1</v>
      </c>
      <c r="K7">
        <f t="shared" si="0"/>
        <v>0.5</v>
      </c>
      <c r="L7">
        <f t="shared" si="0"/>
        <v>0.5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18.5</v>
      </c>
      <c r="R7">
        <f>+F7-Q7</f>
        <v>16.5</v>
      </c>
    </row>
    <row r="10" spans="1:18" x14ac:dyDescent="0.3">
      <c r="G10" s="3">
        <v>45488</v>
      </c>
      <c r="H10" s="3">
        <v>45512</v>
      </c>
      <c r="I10" s="3">
        <v>45541</v>
      </c>
      <c r="J10" t="s">
        <v>13</v>
      </c>
    </row>
    <row r="11" spans="1:18" x14ac:dyDescent="0.3">
      <c r="A11" t="s">
        <v>3</v>
      </c>
      <c r="B11">
        <v>50</v>
      </c>
      <c r="C11" t="s">
        <v>4</v>
      </c>
      <c r="D11">
        <v>20</v>
      </c>
      <c r="F11">
        <f t="shared" ref="F11:F13" si="1">+D11+E11</f>
        <v>20</v>
      </c>
      <c r="G11">
        <v>9</v>
      </c>
      <c r="H11">
        <v>1</v>
      </c>
      <c r="I11">
        <v>1.5</v>
      </c>
      <c r="J11">
        <v>3.1</v>
      </c>
      <c r="Q11">
        <f>SUM(G11:P11)</f>
        <v>14.6</v>
      </c>
      <c r="R11">
        <f>+F11-Q11</f>
        <v>5.4</v>
      </c>
    </row>
    <row r="13" spans="1:18" x14ac:dyDescent="0.3">
      <c r="C13" t="s">
        <v>5</v>
      </c>
      <c r="D13">
        <v>30</v>
      </c>
      <c r="F13">
        <f t="shared" si="1"/>
        <v>30</v>
      </c>
      <c r="Q13">
        <f>SUM(G13:P13)</f>
        <v>0</v>
      </c>
      <c r="R13">
        <f>+F13-Q13</f>
        <v>30</v>
      </c>
    </row>
    <row r="15" spans="1:18" x14ac:dyDescent="0.3">
      <c r="D15">
        <f>SUM(D11:D13)</f>
        <v>50</v>
      </c>
      <c r="F15">
        <f>SUM(F11:F13)</f>
        <v>50</v>
      </c>
      <c r="Q15">
        <f t="shared" ref="Q15" si="2">+Q11+Q13</f>
        <v>14.6</v>
      </c>
      <c r="R15">
        <f>+F15-Q15</f>
        <v>35.4</v>
      </c>
    </row>
    <row r="17" spans="2:18" x14ac:dyDescent="0.3">
      <c r="D17">
        <f>+D7+D15</f>
        <v>85</v>
      </c>
      <c r="E17">
        <f t="shared" ref="E17:R17" si="3">+E7+E15</f>
        <v>0</v>
      </c>
      <c r="F17">
        <f t="shared" si="3"/>
        <v>85</v>
      </c>
      <c r="G17">
        <f t="shared" si="3"/>
        <v>9</v>
      </c>
      <c r="H17">
        <f t="shared" si="3"/>
        <v>7</v>
      </c>
      <c r="I17">
        <f t="shared" si="3"/>
        <v>0.5</v>
      </c>
      <c r="J17">
        <f t="shared" si="3"/>
        <v>1</v>
      </c>
      <c r="K17">
        <f t="shared" si="3"/>
        <v>0.5</v>
      </c>
      <c r="L17">
        <f t="shared" si="3"/>
        <v>0.5</v>
      </c>
      <c r="M17">
        <f t="shared" si="3"/>
        <v>0</v>
      </c>
      <c r="N17">
        <f t="shared" si="3"/>
        <v>0</v>
      </c>
      <c r="O17">
        <f t="shared" si="3"/>
        <v>0</v>
      </c>
      <c r="P17">
        <f t="shared" si="3"/>
        <v>0</v>
      </c>
      <c r="Q17">
        <f t="shared" si="3"/>
        <v>33.1</v>
      </c>
      <c r="R17">
        <f t="shared" si="3"/>
        <v>51.9</v>
      </c>
    </row>
    <row r="21" spans="2:18" x14ac:dyDescent="0.3">
      <c r="H21" s="2">
        <v>45513</v>
      </c>
      <c r="I21" s="2">
        <v>45518</v>
      </c>
    </row>
    <row r="22" spans="2:18" x14ac:dyDescent="0.3">
      <c r="B22" t="s">
        <v>15</v>
      </c>
      <c r="C22" t="s">
        <v>16</v>
      </c>
      <c r="D22">
        <v>22.5</v>
      </c>
      <c r="E22" t="s">
        <v>4</v>
      </c>
      <c r="F22">
        <v>0.35</v>
      </c>
      <c r="G22">
        <f>+D22/0.5*F22</f>
        <v>15.749999999999998</v>
      </c>
      <c r="H22">
        <v>9</v>
      </c>
      <c r="I22">
        <v>6</v>
      </c>
      <c r="Q22">
        <f>SUM(H22:P22)</f>
        <v>15</v>
      </c>
      <c r="R22">
        <f>+G22-Q22</f>
        <v>0.74999999999999822</v>
      </c>
    </row>
    <row r="24" spans="2:18" x14ac:dyDescent="0.3">
      <c r="E24" t="s">
        <v>14</v>
      </c>
      <c r="F24">
        <v>0.15</v>
      </c>
      <c r="G24">
        <f>+D22/0.5*F24</f>
        <v>6.75</v>
      </c>
      <c r="Q24">
        <f t="shared" ref="Q24:Q29" si="4">SUM(H24:P24)</f>
        <v>0</v>
      </c>
      <c r="R24">
        <f t="shared" ref="R24:R31" si="5">+G24-Q24</f>
        <v>6.75</v>
      </c>
    </row>
    <row r="25" spans="2:18" x14ac:dyDescent="0.3">
      <c r="G25" s="4">
        <f>SUM(G22:G24)</f>
        <v>22.5</v>
      </c>
      <c r="Q25">
        <f t="shared" si="4"/>
        <v>0</v>
      </c>
      <c r="R25">
        <f t="shared" si="5"/>
        <v>22.5</v>
      </c>
    </row>
    <row r="26" spans="2:18" x14ac:dyDescent="0.3">
      <c r="H26" s="3">
        <v>45488</v>
      </c>
      <c r="I26" s="3">
        <v>45512</v>
      </c>
      <c r="J26" s="3">
        <v>45541</v>
      </c>
      <c r="K26" s="3">
        <v>45545</v>
      </c>
    </row>
    <row r="27" spans="2:18" x14ac:dyDescent="0.3">
      <c r="C27" t="s">
        <v>17</v>
      </c>
      <c r="D27">
        <v>20</v>
      </c>
      <c r="E27" t="s">
        <v>4</v>
      </c>
      <c r="F27">
        <v>0.35</v>
      </c>
      <c r="G27">
        <f>+D27/0.5*F27</f>
        <v>14</v>
      </c>
      <c r="H27">
        <v>9</v>
      </c>
      <c r="I27">
        <v>1</v>
      </c>
      <c r="J27">
        <v>1</v>
      </c>
      <c r="K27">
        <v>2.1</v>
      </c>
      <c r="Q27">
        <f t="shared" si="4"/>
        <v>13.1</v>
      </c>
      <c r="R27">
        <f t="shared" si="5"/>
        <v>0.90000000000000036</v>
      </c>
    </row>
    <row r="28" spans="2:18" x14ac:dyDescent="0.3">
      <c r="J28" s="3">
        <v>45541</v>
      </c>
      <c r="K28" s="3">
        <v>45545</v>
      </c>
    </row>
    <row r="29" spans="2:18" x14ac:dyDescent="0.3">
      <c r="E29" t="s">
        <v>14</v>
      </c>
      <c r="F29">
        <v>0.15</v>
      </c>
      <c r="G29">
        <f>+D27/0.5*F29</f>
        <v>6</v>
      </c>
      <c r="J29">
        <v>0.5</v>
      </c>
      <c r="K29">
        <v>1</v>
      </c>
      <c r="Q29">
        <f t="shared" si="4"/>
        <v>1.5</v>
      </c>
      <c r="R29">
        <f t="shared" si="5"/>
        <v>4.5</v>
      </c>
    </row>
    <row r="30" spans="2:18" x14ac:dyDescent="0.3">
      <c r="G30" s="4"/>
      <c r="H30" s="3">
        <v>45488</v>
      </c>
      <c r="I30" s="3">
        <v>45512</v>
      </c>
      <c r="J30" s="3">
        <v>45541</v>
      </c>
      <c r="K30" t="s">
        <v>13</v>
      </c>
    </row>
    <row r="31" spans="2:18" x14ac:dyDescent="0.3">
      <c r="G31">
        <v>20</v>
      </c>
      <c r="H31">
        <v>9</v>
      </c>
      <c r="I31">
        <v>1</v>
      </c>
      <c r="J31">
        <v>1.5</v>
      </c>
      <c r="K31">
        <v>3.1</v>
      </c>
      <c r="Q31">
        <f>SUM(H31:P31)</f>
        <v>14.6</v>
      </c>
      <c r="R31">
        <f t="shared" si="5"/>
        <v>5.4</v>
      </c>
    </row>
  </sheetData>
  <mergeCells count="1">
    <mergeCell ref="G1:O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F43" sqref="F43"/>
    </sheetView>
  </sheetViews>
  <sheetFormatPr defaultColWidth="8.77734375" defaultRowHeight="14.4" x14ac:dyDescent="0.3"/>
  <sheetData>
    <row r="1" spans="1:4" x14ac:dyDescent="0.3">
      <c r="B1">
        <f>0.16+4.51</f>
        <v>4.67</v>
      </c>
    </row>
    <row r="2" spans="1:4" x14ac:dyDescent="0.3">
      <c r="A2" t="s">
        <v>2</v>
      </c>
      <c r="B2">
        <v>0.13</v>
      </c>
      <c r="C2" t="s">
        <v>4</v>
      </c>
      <c r="D2">
        <f>+B2/2</f>
        <v>6.5000000000000002E-2</v>
      </c>
    </row>
    <row r="4" spans="1:4" x14ac:dyDescent="0.3">
      <c r="C4" t="s">
        <v>5</v>
      </c>
      <c r="D4">
        <f>+D2</f>
        <v>6.5000000000000002E-2</v>
      </c>
    </row>
    <row r="6" spans="1:4" x14ac:dyDescent="0.3">
      <c r="C6" t="s">
        <v>10</v>
      </c>
      <c r="D6">
        <f>SUM(D2:D5)</f>
        <v>0.13</v>
      </c>
    </row>
    <row r="8" spans="1:4" x14ac:dyDescent="0.3">
      <c r="A8" t="s">
        <v>3</v>
      </c>
      <c r="B8">
        <v>4.54</v>
      </c>
      <c r="C8" t="s">
        <v>4</v>
      </c>
      <c r="D8">
        <f>+B8/2</f>
        <v>2.27</v>
      </c>
    </row>
    <row r="10" spans="1:4" x14ac:dyDescent="0.3">
      <c r="C10" t="s">
        <v>5</v>
      </c>
      <c r="D10">
        <f>+D8</f>
        <v>2.27</v>
      </c>
    </row>
    <row r="12" spans="1:4" x14ac:dyDescent="0.3">
      <c r="C12" t="s">
        <v>10</v>
      </c>
      <c r="D12">
        <f>SUM(D8:D11)</f>
        <v>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Sheet1</vt:lpstr>
      <vt:lpstr>Summary2</vt:lpstr>
      <vt:lpstr>201</vt:lpstr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nitisha goyal</cp:lastModifiedBy>
  <dcterms:created xsi:type="dcterms:W3CDTF">2024-09-20T10:24:52Z</dcterms:created>
  <dcterms:modified xsi:type="dcterms:W3CDTF">2024-10-16T15:35:38Z</dcterms:modified>
</cp:coreProperties>
</file>