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brnin\AppData\Local\Temp\scp32978\pawan\Hisab Sheets\"/>
    </mc:Choice>
  </mc:AlternateContent>
  <xr:revisionPtr revIDLastSave="0" documentId="13_ncr:1_{769AD5B0-EAED-4E19-8ABD-6C5A33C6E640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26.07.24" sheetId="4" r:id="rId1"/>
    <sheet name="Society-17.11.25" sheetId="7" r:id="rId2"/>
    <sheet name="MD -29.04.26" sheetId="5" r:id="rId3"/>
    <sheet name="Sheet1" sheetId="1" r:id="rId4"/>
    <sheet name="Sheet2" sheetId="2" r:id="rId5"/>
    <sheet name="Interest Calculation" sheetId="3" r:id="rId6"/>
    <sheet name="Sheet3" sheetId="6" r:id="rId7"/>
  </sheets>
  <definedNames>
    <definedName name="_xlnm.Print_Area" localSheetId="2">'MD -29.04.26'!$B$90:$K$110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8" i="5" l="1"/>
  <c r="J98" i="5" s="1"/>
  <c r="K98" i="5" s="1"/>
  <c r="E36" i="7"/>
  <c r="H32" i="7"/>
  <c r="J32" i="7" s="1"/>
  <c r="K32" i="7" s="1"/>
  <c r="H30" i="7"/>
  <c r="J30" i="7" s="1"/>
  <c r="K30" i="7" s="1"/>
  <c r="H28" i="7"/>
  <c r="J28" i="7" s="1"/>
  <c r="K28" i="7" s="1"/>
  <c r="F26" i="7"/>
  <c r="H26" i="7" s="1"/>
  <c r="H25" i="7"/>
  <c r="J25" i="7" s="1"/>
  <c r="H18" i="7"/>
  <c r="F18" i="7"/>
  <c r="H17" i="7"/>
  <c r="J17" i="7" s="1"/>
  <c r="K17" i="7" s="1"/>
  <c r="F15" i="7"/>
  <c r="H15" i="7" s="1"/>
  <c r="H14" i="7"/>
  <c r="J14" i="7" s="1"/>
  <c r="K14" i="7" s="1"/>
  <c r="F12" i="7"/>
  <c r="H12" i="7" s="1"/>
  <c r="H11" i="7"/>
  <c r="J11" i="7" s="1"/>
  <c r="K11" i="7" s="1"/>
  <c r="F9" i="7"/>
  <c r="H9" i="7" s="1"/>
  <c r="J8" i="7"/>
  <c r="K8" i="7" s="1"/>
  <c r="H8" i="7"/>
  <c r="H6" i="7"/>
  <c r="F6" i="7"/>
  <c r="H5" i="7"/>
  <c r="E5" i="7"/>
  <c r="E21" i="7" s="1"/>
  <c r="J39" i="7" s="1"/>
  <c r="F68" i="5"/>
  <c r="H68" i="5" s="1"/>
  <c r="F65" i="5"/>
  <c r="H65" i="5" s="1"/>
  <c r="F61" i="5"/>
  <c r="H61" i="5" s="1"/>
  <c r="F57" i="5"/>
  <c r="H57" i="5" s="1"/>
  <c r="F53" i="5"/>
  <c r="H53" i="5" s="1"/>
  <c r="H45" i="5"/>
  <c r="J45" i="5" s="1"/>
  <c r="K45" i="5" s="1"/>
  <c r="F41" i="5"/>
  <c r="H41" i="5" s="1"/>
  <c r="F36" i="5"/>
  <c r="H36" i="5" s="1"/>
  <c r="F31" i="5"/>
  <c r="H31" i="5" s="1"/>
  <c r="F26" i="5"/>
  <c r="H26" i="5" s="1"/>
  <c r="F21" i="5"/>
  <c r="H21" i="5" s="1"/>
  <c r="F16" i="5"/>
  <c r="H16" i="5" s="1"/>
  <c r="F11" i="5"/>
  <c r="H11" i="5" s="1"/>
  <c r="K42" i="6"/>
  <c r="M42" i="6" s="1"/>
  <c r="H70" i="5"/>
  <c r="J70" i="5" s="1"/>
  <c r="K70" i="5" s="1"/>
  <c r="H43" i="5"/>
  <c r="J43" i="5" s="1"/>
  <c r="K43" i="5" s="1"/>
  <c r="K18" i="7" l="1"/>
  <c r="J18" i="7"/>
  <c r="K25" i="7"/>
  <c r="J12" i="7"/>
  <c r="K12" i="7"/>
  <c r="J15" i="7"/>
  <c r="K15" i="7" s="1"/>
  <c r="K9" i="7"/>
  <c r="J9" i="7"/>
  <c r="J5" i="7"/>
  <c r="K5" i="7" s="1"/>
  <c r="E74" i="5"/>
  <c r="E47" i="5"/>
  <c r="K6" i="7" l="1"/>
  <c r="J6" i="7"/>
  <c r="J21" i="7" s="1"/>
  <c r="J38" i="7" s="1"/>
  <c r="J40" i="7" s="1"/>
  <c r="J26" i="7"/>
  <c r="J36" i="7" s="1"/>
  <c r="J76" i="5"/>
  <c r="H67" i="5"/>
  <c r="J67" i="5" s="1"/>
  <c r="F64" i="5"/>
  <c r="H64" i="5" s="1"/>
  <c r="F40" i="5"/>
  <c r="H40" i="5" s="1"/>
  <c r="F35" i="5"/>
  <c r="H35" i="5" s="1"/>
  <c r="F30" i="5"/>
  <c r="H30" i="5" s="1"/>
  <c r="F10" i="5"/>
  <c r="H10" i="5" s="1"/>
  <c r="K26" i="7" l="1"/>
  <c r="K67" i="5"/>
  <c r="J68" i="5" s="1"/>
  <c r="K68" i="5" s="1"/>
  <c r="E31" i="6" l="1"/>
  <c r="E21" i="6"/>
  <c r="F60" i="5"/>
  <c r="H60" i="5" s="1"/>
  <c r="F56" i="5"/>
  <c r="H56" i="5" s="1"/>
  <c r="F52" i="5"/>
  <c r="H52" i="5" s="1"/>
  <c r="F24" i="5"/>
  <c r="H24" i="5" s="1"/>
  <c r="F25" i="5"/>
  <c r="H25" i="5" s="1"/>
  <c r="F20" i="5"/>
  <c r="H20" i="5" s="1"/>
  <c r="H19" i="5"/>
  <c r="F15" i="5"/>
  <c r="H15" i="5" s="1"/>
  <c r="H63" i="5"/>
  <c r="J63" i="5" s="1"/>
  <c r="K63" i="5" s="1"/>
  <c r="J64" i="5" s="1"/>
  <c r="K64" i="5" s="1"/>
  <c r="J65" i="5" s="1"/>
  <c r="K65" i="5" s="1"/>
  <c r="H59" i="5"/>
  <c r="J59" i="5" s="1"/>
  <c r="H55" i="5"/>
  <c r="J55" i="5" s="1"/>
  <c r="K55" i="5" s="1"/>
  <c r="H51" i="5"/>
  <c r="J51" i="5" s="1"/>
  <c r="E82" i="5"/>
  <c r="F39" i="5"/>
  <c r="H39" i="5" s="1"/>
  <c r="H38" i="5"/>
  <c r="J38" i="5" s="1"/>
  <c r="K38" i="5" s="1"/>
  <c r="F34" i="5"/>
  <c r="H34" i="5" s="1"/>
  <c r="H33" i="5"/>
  <c r="J33" i="5" s="1"/>
  <c r="K33" i="5" s="1"/>
  <c r="F29" i="5"/>
  <c r="H29" i="5" s="1"/>
  <c r="H28" i="5"/>
  <c r="J28" i="5" s="1"/>
  <c r="K28" i="5" s="1"/>
  <c r="H23" i="5"/>
  <c r="J23" i="5" s="1"/>
  <c r="K23" i="5" s="1"/>
  <c r="H18" i="5"/>
  <c r="J18" i="5" s="1"/>
  <c r="K18" i="5" s="1"/>
  <c r="H14" i="5"/>
  <c r="H13" i="5"/>
  <c r="J13" i="5" s="1"/>
  <c r="K13" i="5" s="1"/>
  <c r="F9" i="5"/>
  <c r="H9" i="5" s="1"/>
  <c r="H8" i="5"/>
  <c r="H7" i="5"/>
  <c r="H6" i="5"/>
  <c r="H5" i="5"/>
  <c r="J5" i="5" s="1"/>
  <c r="K59" i="5" l="1"/>
  <c r="J60" i="5" s="1"/>
  <c r="K60" i="5" s="1"/>
  <c r="J61" i="5" s="1"/>
  <c r="K61" i="5" s="1"/>
  <c r="J56" i="5"/>
  <c r="K56" i="5" s="1"/>
  <c r="J57" i="5" s="1"/>
  <c r="K57" i="5" s="1"/>
  <c r="J24" i="5"/>
  <c r="K24" i="5" s="1"/>
  <c r="J25" i="5" s="1"/>
  <c r="K25" i="5" s="1"/>
  <c r="J26" i="5" s="1"/>
  <c r="K26" i="5" s="1"/>
  <c r="J19" i="5"/>
  <c r="K19" i="5" s="1"/>
  <c r="J20" i="5" s="1"/>
  <c r="K20" i="5" s="1"/>
  <c r="J21" i="5" s="1"/>
  <c r="K21" i="5" s="1"/>
  <c r="E83" i="5"/>
  <c r="E85" i="5" s="1"/>
  <c r="K51" i="5"/>
  <c r="J52" i="5" s="1"/>
  <c r="K52" i="5" s="1"/>
  <c r="J53" i="5" s="1"/>
  <c r="K53" i="5" s="1"/>
  <c r="J29" i="5"/>
  <c r="K29" i="5" s="1"/>
  <c r="J30" i="5" s="1"/>
  <c r="K30" i="5" s="1"/>
  <c r="J31" i="5" s="1"/>
  <c r="K31" i="5" s="1"/>
  <c r="K5" i="5"/>
  <c r="J34" i="5"/>
  <c r="K34" i="5" s="1"/>
  <c r="J35" i="5" s="1"/>
  <c r="K35" i="5" s="1"/>
  <c r="J36" i="5" s="1"/>
  <c r="K36" i="5" s="1"/>
  <c r="J39" i="5"/>
  <c r="K39" i="5" s="1"/>
  <c r="J40" i="5" s="1"/>
  <c r="K40" i="5" s="1"/>
  <c r="J41" i="5" s="1"/>
  <c r="K41" i="5" s="1"/>
  <c r="J14" i="5"/>
  <c r="K14" i="5" s="1"/>
  <c r="J15" i="5" s="1"/>
  <c r="K15" i="5" s="1"/>
  <c r="J16" i="5" s="1"/>
  <c r="K16" i="5" s="1"/>
  <c r="F177" i="1"/>
  <c r="H177" i="1" s="1"/>
  <c r="I177" i="1" s="1"/>
  <c r="H41" i="4"/>
  <c r="J41" i="4" s="1"/>
  <c r="K41" i="4" s="1"/>
  <c r="E30" i="4"/>
  <c r="E50" i="4" s="1"/>
  <c r="H58" i="4"/>
  <c r="E58" i="4"/>
  <c r="E61" i="4" s="1"/>
  <c r="E70" i="4"/>
  <c r="E43" i="4"/>
  <c r="E51" i="4" s="1"/>
  <c r="H39" i="4"/>
  <c r="J39" i="4" s="1"/>
  <c r="K39" i="4" s="1"/>
  <c r="H37" i="4"/>
  <c r="J37" i="4" s="1"/>
  <c r="K37" i="4" s="1"/>
  <c r="H35" i="4"/>
  <c r="J35" i="4" s="1"/>
  <c r="H70" i="4"/>
  <c r="H68" i="4"/>
  <c r="J68" i="4" s="1"/>
  <c r="K68" i="4" s="1"/>
  <c r="H66" i="4"/>
  <c r="J66" i="4" s="1"/>
  <c r="K66" i="4" s="1"/>
  <c r="F28" i="4"/>
  <c r="H28" i="4" s="1"/>
  <c r="H27" i="4"/>
  <c r="J27" i="4" s="1"/>
  <c r="K27" i="4" s="1"/>
  <c r="F25" i="4"/>
  <c r="H25" i="4" s="1"/>
  <c r="H24" i="4"/>
  <c r="J24" i="4" s="1"/>
  <c r="K24" i="4" s="1"/>
  <c r="F22" i="4"/>
  <c r="H22" i="4" s="1"/>
  <c r="H21" i="4"/>
  <c r="J21" i="4" s="1"/>
  <c r="K21" i="4" s="1"/>
  <c r="F19" i="4"/>
  <c r="H19" i="4" s="1"/>
  <c r="H18" i="4"/>
  <c r="J18" i="4" s="1"/>
  <c r="K18" i="4" s="1"/>
  <c r="H16" i="4"/>
  <c r="H15" i="4"/>
  <c r="J15" i="4" s="1"/>
  <c r="K15" i="4" s="1"/>
  <c r="H13" i="4"/>
  <c r="H12" i="4"/>
  <c r="J12" i="4" s="1"/>
  <c r="K12" i="4" s="1"/>
  <c r="F10" i="4"/>
  <c r="H10" i="4" s="1"/>
  <c r="H9" i="4"/>
  <c r="H8" i="4"/>
  <c r="H7" i="4"/>
  <c r="H6" i="4"/>
  <c r="J6" i="4" s="1"/>
  <c r="F167" i="1"/>
  <c r="H167" i="1" s="1"/>
  <c r="I167" i="1" s="1"/>
  <c r="F9" i="3"/>
  <c r="H9" i="3" s="1"/>
  <c r="E46" i="3"/>
  <c r="E55" i="3" s="1"/>
  <c r="H44" i="3"/>
  <c r="J44" i="3" s="1"/>
  <c r="K44" i="3" s="1"/>
  <c r="H42" i="3"/>
  <c r="J42" i="3" s="1"/>
  <c r="K42" i="3" s="1"/>
  <c r="H40" i="3"/>
  <c r="J40" i="3" s="1"/>
  <c r="K40" i="3" s="1"/>
  <c r="E35" i="3"/>
  <c r="J37" i="3" s="1"/>
  <c r="H33" i="3"/>
  <c r="J33" i="3" s="1"/>
  <c r="K33" i="3" s="1"/>
  <c r="H31" i="3"/>
  <c r="J31" i="3" s="1"/>
  <c r="K31" i="3" s="1"/>
  <c r="H29" i="3"/>
  <c r="J29" i="3" s="1"/>
  <c r="K29" i="3" s="1"/>
  <c r="F27" i="3"/>
  <c r="H27" i="3" s="1"/>
  <c r="H26" i="3"/>
  <c r="J26" i="3" s="1"/>
  <c r="K26" i="3" s="1"/>
  <c r="F24" i="3"/>
  <c r="H24" i="3" s="1"/>
  <c r="H23" i="3"/>
  <c r="J23" i="3" s="1"/>
  <c r="K23" i="3" s="1"/>
  <c r="F21" i="3"/>
  <c r="H21" i="3" s="1"/>
  <c r="H20" i="3"/>
  <c r="J20" i="3" s="1"/>
  <c r="K20" i="3" s="1"/>
  <c r="F18" i="3"/>
  <c r="H18" i="3" s="1"/>
  <c r="H17" i="3"/>
  <c r="J17" i="3" s="1"/>
  <c r="K17" i="3" s="1"/>
  <c r="H15" i="3"/>
  <c r="H14" i="3"/>
  <c r="J14" i="3" s="1"/>
  <c r="K14" i="3" s="1"/>
  <c r="H12" i="3"/>
  <c r="H11" i="3"/>
  <c r="J11" i="3" s="1"/>
  <c r="K11" i="3" s="1"/>
  <c r="H8" i="3"/>
  <c r="H7" i="3"/>
  <c r="H5" i="3"/>
  <c r="J5" i="3" s="1"/>
  <c r="K5" i="3" s="1"/>
  <c r="H6" i="3"/>
  <c r="J74" i="5" l="1"/>
  <c r="J6" i="5"/>
  <c r="H179" i="1"/>
  <c r="J58" i="4"/>
  <c r="J70" i="4"/>
  <c r="K70" i="4" s="1"/>
  <c r="J32" i="4"/>
  <c r="E53" i="4"/>
  <c r="J45" i="4"/>
  <c r="J13" i="4"/>
  <c r="K13" i="4" s="1"/>
  <c r="J28" i="4"/>
  <c r="K28" i="4" s="1"/>
  <c r="J16" i="4"/>
  <c r="K16" i="4" s="1"/>
  <c r="J19" i="4"/>
  <c r="K19" i="4" s="1"/>
  <c r="K6" i="4"/>
  <c r="J22" i="4"/>
  <c r="K22" i="4" s="1"/>
  <c r="K35" i="4"/>
  <c r="J44" i="4"/>
  <c r="J25" i="4"/>
  <c r="K25" i="4" s="1"/>
  <c r="J9" i="3"/>
  <c r="K9" i="3" s="1"/>
  <c r="J47" i="3"/>
  <c r="I55" i="3" s="1"/>
  <c r="J48" i="3"/>
  <c r="E54" i="3"/>
  <c r="E57" i="3" s="1"/>
  <c r="J27" i="3"/>
  <c r="K27" i="3" s="1"/>
  <c r="J24" i="3"/>
  <c r="K24" i="3" s="1"/>
  <c r="J21" i="3"/>
  <c r="K21" i="3" s="1"/>
  <c r="J18" i="3"/>
  <c r="J15" i="3"/>
  <c r="K15" i="3" s="1"/>
  <c r="J12" i="3"/>
  <c r="K12" i="3" s="1"/>
  <c r="J6" i="3"/>
  <c r="K6" i="3" s="1"/>
  <c r="J7" i="3" s="1"/>
  <c r="K7" i="3" s="1"/>
  <c r="J8" i="3" s="1"/>
  <c r="K8" i="3" s="1"/>
  <c r="K58" i="4" l="1"/>
  <c r="K61" i="4" s="1"/>
  <c r="J61" i="4"/>
  <c r="K6" i="5"/>
  <c r="J7" i="5" s="1"/>
  <c r="K7" i="5" s="1"/>
  <c r="I51" i="4"/>
  <c r="J46" i="4"/>
  <c r="J7" i="4"/>
  <c r="K18" i="3"/>
  <c r="J36" i="3"/>
  <c r="J8" i="5" l="1"/>
  <c r="K7" i="4"/>
  <c r="J38" i="3"/>
  <c r="I54" i="3"/>
  <c r="I57" i="3" s="1"/>
  <c r="E58" i="3" s="1"/>
  <c r="E59" i="3" s="1"/>
  <c r="J49" i="3"/>
  <c r="K8" i="5" l="1"/>
  <c r="J8" i="4"/>
  <c r="J50" i="3"/>
  <c r="J9" i="5" l="1"/>
  <c r="K8" i="4"/>
  <c r="D65" i="2"/>
  <c r="D56" i="2"/>
  <c r="F108" i="1"/>
  <c r="H108" i="1" s="1"/>
  <c r="I108" i="1" s="1"/>
  <c r="D25" i="2"/>
  <c r="K9" i="5" l="1"/>
  <c r="J9" i="4"/>
  <c r="K9" i="4" s="1"/>
  <c r="D67" i="2"/>
  <c r="D14" i="2"/>
  <c r="C154" i="1"/>
  <c r="H157" i="1" s="1"/>
  <c r="F151" i="1"/>
  <c r="H151" i="1" s="1"/>
  <c r="F150" i="1"/>
  <c r="H150" i="1" s="1"/>
  <c r="H138" i="1"/>
  <c r="F132" i="1"/>
  <c r="F131" i="1"/>
  <c r="F130" i="1"/>
  <c r="K129" i="1"/>
  <c r="F129" i="1"/>
  <c r="H129" i="1" s="1"/>
  <c r="C101" i="1"/>
  <c r="D99" i="1"/>
  <c r="D101" i="1" s="1"/>
  <c r="E98" i="1"/>
  <c r="E97" i="1"/>
  <c r="E96" i="1"/>
  <c r="H86" i="1"/>
  <c r="F81" i="1"/>
  <c r="F80" i="1"/>
  <c r="H80" i="1" s="1"/>
  <c r="F79" i="1"/>
  <c r="H79" i="1" s="1"/>
  <c r="F78" i="1"/>
  <c r="H78" i="1" s="1"/>
  <c r="D70" i="1"/>
  <c r="H60" i="1"/>
  <c r="D55" i="1"/>
  <c r="F55" i="1" s="1"/>
  <c r="D54" i="1"/>
  <c r="F54" i="1" s="1"/>
  <c r="H53" i="1"/>
  <c r="I53" i="1" s="1"/>
  <c r="H45" i="1"/>
  <c r="D40" i="1"/>
  <c r="F40" i="1" s="1"/>
  <c r="H39" i="1"/>
  <c r="Q31" i="1"/>
  <c r="H31" i="1"/>
  <c r="O26" i="1"/>
  <c r="Q26" i="1" s="1"/>
  <c r="F26" i="1"/>
  <c r="H26" i="1" s="1"/>
  <c r="H28" i="1" s="1"/>
  <c r="H30" i="1" s="1"/>
  <c r="H32" i="1" s="1"/>
  <c r="R15" i="1"/>
  <c r="H12" i="1"/>
  <c r="P9" i="1"/>
  <c r="N9" i="1"/>
  <c r="N8" i="1"/>
  <c r="D8" i="1"/>
  <c r="F8" i="1" s="1"/>
  <c r="N7" i="1"/>
  <c r="P7" i="1" s="1"/>
  <c r="D7" i="1"/>
  <c r="N6" i="1"/>
  <c r="P6" i="1" s="1"/>
  <c r="D6" i="1"/>
  <c r="F6" i="1" s="1"/>
  <c r="P5" i="1"/>
  <c r="R5" i="1" s="1"/>
  <c r="D5" i="1"/>
  <c r="F5" i="1" s="1"/>
  <c r="F4" i="1"/>
  <c r="H4" i="1" s="1"/>
  <c r="J10" i="5" l="1"/>
  <c r="J10" i="4"/>
  <c r="J31" i="4" s="1"/>
  <c r="C54" i="1"/>
  <c r="H54" i="1" s="1"/>
  <c r="I54" i="1" s="1"/>
  <c r="H154" i="1"/>
  <c r="H156" i="1" s="1"/>
  <c r="H158" i="1" s="1"/>
  <c r="I150" i="1"/>
  <c r="I151" i="1" s="1"/>
  <c r="I4" i="1"/>
  <c r="S5" i="1"/>
  <c r="I129" i="1"/>
  <c r="Q28" i="1"/>
  <c r="Q30" i="1" s="1"/>
  <c r="Q32" i="1" s="1"/>
  <c r="R26" i="1"/>
  <c r="I78" i="1"/>
  <c r="I79" i="1" s="1"/>
  <c r="I80" i="1" s="1"/>
  <c r="I39" i="1"/>
  <c r="I26" i="1"/>
  <c r="E99" i="1"/>
  <c r="C81" i="1" s="1"/>
  <c r="K10" i="5" l="1"/>
  <c r="J11" i="5" s="1"/>
  <c r="K11" i="5" s="1"/>
  <c r="I50" i="4"/>
  <c r="I53" i="4" s="1"/>
  <c r="E54" i="4" s="1"/>
  <c r="E55" i="4" s="1"/>
  <c r="F63" i="4" s="1"/>
  <c r="J33" i="4"/>
  <c r="J47" i="4" s="1"/>
  <c r="K10" i="4"/>
  <c r="C55" i="1"/>
  <c r="H55" i="1" s="1"/>
  <c r="H57" i="1" s="1"/>
  <c r="H59" i="1" s="1"/>
  <c r="H61" i="1" s="1"/>
  <c r="H63" i="1" s="1"/>
  <c r="I55" i="1"/>
  <c r="C5" i="1"/>
  <c r="H5" i="1"/>
  <c r="C40" i="1"/>
  <c r="H40" i="1" s="1"/>
  <c r="H42" i="1" s="1"/>
  <c r="H44" i="1" s="1"/>
  <c r="H46" i="1" s="1"/>
  <c r="H48" i="1" s="1"/>
  <c r="E101" i="1"/>
  <c r="C130" i="1"/>
  <c r="M6" i="1"/>
  <c r="R6" i="1"/>
  <c r="S6" i="1"/>
  <c r="C83" i="1"/>
  <c r="H81" i="1"/>
  <c r="H83" i="1" s="1"/>
  <c r="H85" i="1" s="1"/>
  <c r="H87" i="1" s="1"/>
  <c r="H89" i="1" s="1"/>
  <c r="J47" i="5" l="1"/>
  <c r="I82" i="5" s="1"/>
  <c r="I40" i="1"/>
  <c r="I5" i="1"/>
  <c r="R7" i="1"/>
  <c r="S7" i="1" s="1"/>
  <c r="M7" i="1"/>
  <c r="H130" i="1"/>
  <c r="I81" i="1"/>
  <c r="R8" i="1" l="1"/>
  <c r="S8" i="1" s="1"/>
  <c r="M8" i="1"/>
  <c r="I130" i="1"/>
  <c r="H6" i="1"/>
  <c r="C6" i="1"/>
  <c r="M9" i="1" l="1"/>
  <c r="R9" i="1"/>
  <c r="S9" i="1" s="1"/>
  <c r="I6" i="1"/>
  <c r="C131" i="1"/>
  <c r="R12" i="1" l="1"/>
  <c r="R14" i="1" s="1"/>
  <c r="R16" i="1" s="1"/>
  <c r="H131" i="1"/>
  <c r="H7" i="1"/>
  <c r="I7" i="1" s="1"/>
  <c r="C7" i="1"/>
  <c r="H8" i="1" l="1"/>
  <c r="H9" i="1" s="1"/>
  <c r="H11" i="1" s="1"/>
  <c r="H13" i="1" s="1"/>
  <c r="H15" i="1" s="1"/>
  <c r="C8" i="1"/>
  <c r="I131" i="1"/>
  <c r="C132" i="1" l="1"/>
  <c r="I8" i="1"/>
  <c r="H132" i="1" l="1"/>
  <c r="C135" i="1"/>
  <c r="H135" i="1" l="1"/>
  <c r="H137" i="1" s="1"/>
  <c r="H139" i="1" s="1"/>
  <c r="H141" i="1" s="1"/>
  <c r="I132" i="1"/>
  <c r="J75" i="5"/>
  <c r="I83" i="5"/>
  <c r="I85" i="5" s="1"/>
  <c r="E86" i="5" s="1"/>
  <c r="E87" i="5" l="1"/>
  <c r="E102" i="5"/>
  <c r="J77" i="5"/>
  <c r="J102" i="5" s="1"/>
</calcChain>
</file>

<file path=xl/sharedStrings.xml><?xml version="1.0" encoding="utf-8"?>
<sst xmlns="http://schemas.openxmlformats.org/spreadsheetml/2006/main" count="632" uniqueCount="127">
  <si>
    <t>MAHIPAL DUKIYA</t>
  </si>
  <si>
    <t>Date</t>
  </si>
  <si>
    <t>Amount</t>
  </si>
  <si>
    <t>From</t>
  </si>
  <si>
    <t>To</t>
  </si>
  <si>
    <t>Days</t>
  </si>
  <si>
    <t>Rate/P.A.</t>
  </si>
  <si>
    <t>Interest Amount</t>
  </si>
  <si>
    <t>Total O/s</t>
  </si>
  <si>
    <t>Receipt</t>
  </si>
  <si>
    <t>DIVIDEND - 08.11.2016</t>
  </si>
  <si>
    <t>DIVIDEND - 17.11-2017</t>
  </si>
  <si>
    <t>DIVIDEND - 08.05.2019</t>
  </si>
  <si>
    <t>Paid</t>
  </si>
  <si>
    <t>DIVIDEND - 15.05.2019</t>
  </si>
  <si>
    <t>TOTAL INTERST OUTSTANDING</t>
  </si>
  <si>
    <t>TOTAL PRINCIPAL OUTSTANDING</t>
  </si>
  <si>
    <t>TOTAL</t>
  </si>
  <si>
    <t>DIVIDEND - 22.01.2020</t>
  </si>
  <si>
    <t>TOTAL INTEREST OUTSTANDING</t>
  </si>
  <si>
    <t>TOTAL PAYABLE</t>
  </si>
  <si>
    <t>MAHESH NITHARWAL</t>
  </si>
  <si>
    <t>Purchase Date</t>
  </si>
  <si>
    <t>22.10.2022</t>
  </si>
  <si>
    <t>On Road Price</t>
  </si>
  <si>
    <t>Diesel &amp; Expenses</t>
  </si>
  <si>
    <t>Total Cost</t>
  </si>
  <si>
    <t>TATA HARRIER</t>
  </si>
  <si>
    <t>21.07.2022</t>
  </si>
  <si>
    <t>30.07.2022</t>
  </si>
  <si>
    <t>18.08.2022</t>
  </si>
  <si>
    <t>10.10.2022</t>
  </si>
  <si>
    <t>Recipts</t>
  </si>
  <si>
    <t>Debit for Harrier</t>
  </si>
  <si>
    <t>Net Amunt</t>
  </si>
  <si>
    <t>BHOJRAJ JI</t>
  </si>
  <si>
    <t>23.07.2019</t>
  </si>
  <si>
    <t>LIKHMA RAM JI KARIR</t>
  </si>
  <si>
    <t>18.11.2022</t>
  </si>
  <si>
    <t>28.02.2023</t>
  </si>
  <si>
    <t>Name</t>
  </si>
  <si>
    <t>Mahesh Ji Nitharwal</t>
  </si>
  <si>
    <t>Mode</t>
  </si>
  <si>
    <t>Cash</t>
  </si>
  <si>
    <t>Bank</t>
  </si>
  <si>
    <t>Mahipal Ji Dukiya</t>
  </si>
  <si>
    <t>Ankit Ji Rar</t>
  </si>
  <si>
    <t>06.02.2020</t>
  </si>
  <si>
    <t>19.12.2022</t>
  </si>
  <si>
    <t>26.12.2022</t>
  </si>
  <si>
    <t>08.02.2023</t>
  </si>
  <si>
    <t>09.02.2023</t>
  </si>
  <si>
    <t>08.11.2023</t>
  </si>
  <si>
    <t>MAHIPAL JI DUKIYA</t>
  </si>
  <si>
    <t>DHARMA RAM JI DUKIYA</t>
  </si>
  <si>
    <t>17.04.2023</t>
  </si>
  <si>
    <t>Shree Shyam Builders</t>
  </si>
  <si>
    <t>SUBHASH JI KHARRA</t>
  </si>
  <si>
    <t>18.09.2023</t>
  </si>
  <si>
    <t>Subhash Ji Kharra</t>
  </si>
  <si>
    <t>26.10.2023</t>
  </si>
  <si>
    <t>17.01.2024</t>
  </si>
  <si>
    <t>25.01.2024</t>
  </si>
  <si>
    <t>13.02.2024</t>
  </si>
  <si>
    <t>21.12.2023</t>
  </si>
  <si>
    <t>11.01.2024</t>
  </si>
  <si>
    <t>16.01.2024</t>
  </si>
  <si>
    <t>28.01.2024</t>
  </si>
  <si>
    <t>BALANCE</t>
  </si>
  <si>
    <t>PAYMENTS</t>
  </si>
  <si>
    <t>TOTAL RECEIPTS</t>
  </si>
  <si>
    <t>TOTAL PAYMENTS</t>
  </si>
  <si>
    <t>TOTAL INTEREST</t>
  </si>
  <si>
    <t>TOTAL PRINCIPLE</t>
  </si>
  <si>
    <t>TOTAL AMOUNT</t>
  </si>
  <si>
    <t>BALANCE PAYBLE AMOUNT</t>
  </si>
  <si>
    <t>SUMMARY</t>
  </si>
  <si>
    <t>Total Principle Received</t>
  </si>
  <si>
    <t>Total Principle Paid</t>
  </si>
  <si>
    <t>Balance Principle Amount</t>
  </si>
  <si>
    <t>Interest Payble</t>
  </si>
  <si>
    <t>Interest on Receipts</t>
  </si>
  <si>
    <t>Interest on Payments</t>
  </si>
  <si>
    <t>Total Payble</t>
  </si>
  <si>
    <t>Payments</t>
  </si>
  <si>
    <t>Receipts</t>
  </si>
  <si>
    <t>PR KIRDOLIYA</t>
  </si>
  <si>
    <t>Mahipal Ji Dukiya (Sociaty)</t>
  </si>
  <si>
    <t>On Monthly Interest betweel 01 - 05 Per Month</t>
  </si>
  <si>
    <t>Not to be include in Interest</t>
  </si>
  <si>
    <t>SOCIETY FUND</t>
  </si>
  <si>
    <t>15.03.2024</t>
  </si>
  <si>
    <t>Outstanding Interest</t>
  </si>
  <si>
    <t>Extra Given at Village</t>
  </si>
  <si>
    <t>Total Payble (Mahipal Ji)</t>
  </si>
  <si>
    <t>TOTAL PAYABLE - MAHIPAL JI &amp; SOCIETY FUND</t>
  </si>
  <si>
    <t>05.09.2024</t>
  </si>
  <si>
    <t>04.10.2024</t>
  </si>
  <si>
    <t>15.10.2024</t>
  </si>
  <si>
    <t>21.10.2024</t>
  </si>
  <si>
    <t>06.08.2024</t>
  </si>
  <si>
    <t>Shree Shyam Enterprises</t>
  </si>
  <si>
    <t>Jitendra Kumar Agarwal</t>
  </si>
  <si>
    <t>Nirjhar Developers LLP</t>
  </si>
  <si>
    <t>16.10.2024</t>
  </si>
  <si>
    <t>Jitendra Kumar Agrawal</t>
  </si>
  <si>
    <t>03.04.2025</t>
  </si>
  <si>
    <r>
      <t xml:space="preserve">BALANCE PAYBLE AMOUNT </t>
    </r>
    <r>
      <rPr>
        <b/>
        <sz val="12"/>
        <color rgb="FFFF0000"/>
        <rFont val="Calibri"/>
        <family val="2"/>
        <scheme val="minor"/>
      </rPr>
      <t>(MAHIPAL JI DUKIYA)</t>
    </r>
  </si>
  <si>
    <r>
      <t xml:space="preserve">BALANCE PAYBLE AMOUNT </t>
    </r>
    <r>
      <rPr>
        <b/>
        <sz val="12"/>
        <color rgb="FFFF0000"/>
        <rFont val="Calibri"/>
        <family val="2"/>
        <scheme val="minor"/>
      </rPr>
      <t>(SOCIETY FUND)</t>
    </r>
  </si>
  <si>
    <t>MAHIPAL JI DUKIYA - Personal</t>
  </si>
  <si>
    <t>TOTAL PRINCIPLE OUTSTANDING</t>
  </si>
  <si>
    <t>TOTAL Receipts</t>
  </si>
  <si>
    <t>Total Interest on Receipts</t>
  </si>
  <si>
    <t>Total Interest on Payments</t>
  </si>
  <si>
    <t>08.04.2025</t>
  </si>
  <si>
    <t>03.06.2025</t>
  </si>
  <si>
    <t>18.11.2025</t>
  </si>
  <si>
    <t>05.08.2025</t>
  </si>
  <si>
    <t>Receive Date</t>
  </si>
  <si>
    <t>Rcvd Date</t>
  </si>
  <si>
    <t>Pymt Date</t>
  </si>
  <si>
    <t>Rate</t>
  </si>
  <si>
    <t>Int. Amount</t>
  </si>
  <si>
    <t>07.04.2026</t>
  </si>
  <si>
    <t>29.04.2026</t>
  </si>
  <si>
    <t>MD</t>
  </si>
  <si>
    <t>MD - New Hisab (From 29.04.26)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</si>
</sst>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2"/>
      <color theme="1"/>
      <name val="Cambria"/>
      <family val="1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mbria"/>
      <family val="1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mbria"/>
      <family val="1"/>
    </font>
    <font>
      <sz val="14"/>
      <color theme="1"/>
      <name val="Cambria"/>
      <family val="1"/>
    </font>
    <font>
      <sz val="11"/>
      <name val="Calibri"/>
      <family val="2"/>
      <scheme val="minor"/>
    </font>
    <font>
      <b/>
      <sz val="14"/>
      <color rgb="FF00B05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1">
    <xf numFmtId="0" fontId="0" fillId="0" borderId="0" xfId="0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1" fontId="2" fillId="2" borderId="5" xfId="0" applyNumberFormat="1" applyFont="1" applyFill="1" applyBorder="1"/>
    <xf numFmtId="14" fontId="0" fillId="0" borderId="4" xfId="0" applyNumberFormat="1" applyBorder="1" applyAlignment="1">
      <alignment horizontal="center"/>
    </xf>
    <xf numFmtId="14" fontId="0" fillId="0" borderId="5" xfId="0" applyNumberFormat="1" applyBorder="1"/>
    <xf numFmtId="164" fontId="0" fillId="0" borderId="5" xfId="1" applyNumberFormat="1" applyFont="1" applyBorder="1" applyAlignment="1">
      <alignment horizontal="left"/>
    </xf>
    <xf numFmtId="10" fontId="0" fillId="0" borderId="5" xfId="0" applyNumberFormat="1" applyBorder="1"/>
    <xf numFmtId="1" fontId="0" fillId="0" borderId="5" xfId="0" applyNumberFormat="1" applyBorder="1"/>
    <xf numFmtId="1" fontId="0" fillId="0" borderId="6" xfId="0" applyNumberFormat="1" applyBorder="1"/>
    <xf numFmtId="2" fontId="0" fillId="0" borderId="4" xfId="0" applyNumberFormat="1" applyBorder="1" applyAlignment="1">
      <alignment horizontal="center"/>
    </xf>
    <xf numFmtId="164" fontId="0" fillId="0" borderId="5" xfId="1" applyNumberFormat="1" applyFont="1" applyBorder="1" applyAlignment="1"/>
    <xf numFmtId="164" fontId="0" fillId="0" borderId="5" xfId="1" applyNumberFormat="1" applyFont="1" applyBorder="1" applyAlignment="1">
      <alignment horizontal="center"/>
    </xf>
    <xf numFmtId="1" fontId="2" fillId="0" borderId="5" xfId="0" applyNumberFormat="1" applyFont="1" applyBorder="1"/>
    <xf numFmtId="1" fontId="2" fillId="0" borderId="6" xfId="0" applyNumberFormat="1" applyFont="1" applyBorder="1"/>
    <xf numFmtId="2" fontId="0" fillId="0" borderId="5" xfId="0" applyNumberFormat="1" applyBorder="1"/>
    <xf numFmtId="0" fontId="2" fillId="0" borderId="10" xfId="0" applyFont="1" applyBorder="1" applyAlignment="1">
      <alignment horizontal="center"/>
    </xf>
    <xf numFmtId="1" fontId="2" fillId="2" borderId="14" xfId="0" applyNumberFormat="1" applyFont="1" applyFill="1" applyBorder="1"/>
    <xf numFmtId="0" fontId="2" fillId="0" borderId="15" xfId="0" applyFont="1" applyBorder="1"/>
    <xf numFmtId="0" fontId="2" fillId="0" borderId="0" xfId="0" applyFon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/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0" fillId="0" borderId="10" xfId="0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4" fontId="2" fillId="0" borderId="5" xfId="0" applyNumberFormat="1" applyFont="1" applyBorder="1"/>
    <xf numFmtId="164" fontId="2" fillId="0" borderId="5" xfId="1" applyNumberFormat="1" applyFont="1" applyBorder="1" applyAlignment="1">
      <alignment horizontal="center"/>
    </xf>
    <xf numFmtId="10" fontId="2" fillId="0" borderId="5" xfId="0" applyNumberFormat="1" applyFont="1" applyBorder="1"/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1" fontId="0" fillId="0" borderId="0" xfId="0" applyNumberFormat="1"/>
    <xf numFmtId="0" fontId="0" fillId="0" borderId="6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1" fontId="2" fillId="2" borderId="14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4" fillId="0" borderId="0" xfId="0" applyFont="1"/>
    <xf numFmtId="14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4" fillId="0" borderId="22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0" xfId="0" applyFont="1"/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5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4" fillId="0" borderId="0" xfId="0" applyFont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4" fillId="0" borderId="25" xfId="0" applyNumberFormat="1" applyFont="1" applyBorder="1" applyAlignment="1">
      <alignment horizontal="center"/>
    </xf>
    <xf numFmtId="14" fontId="5" fillId="0" borderId="35" xfId="0" applyNumberFormat="1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4" fillId="0" borderId="35" xfId="0" applyFont="1" applyBorder="1"/>
    <xf numFmtId="0" fontId="4" fillId="0" borderId="36" xfId="0" applyFont="1" applyBorder="1"/>
    <xf numFmtId="0" fontId="4" fillId="0" borderId="37" xfId="0" applyFont="1" applyBorder="1"/>
    <xf numFmtId="0" fontId="4" fillId="0" borderId="29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5" fillId="0" borderId="0" xfId="0" applyFont="1"/>
    <xf numFmtId="0" fontId="0" fillId="0" borderId="22" xfId="0" applyBorder="1" applyAlignment="1">
      <alignment horizontal="center"/>
    </xf>
    <xf numFmtId="0" fontId="0" fillId="0" borderId="38" xfId="0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14" fontId="0" fillId="0" borderId="25" xfId="0" applyNumberFormat="1" applyBorder="1" applyAlignment="1">
      <alignment horizontal="center"/>
    </xf>
    <xf numFmtId="14" fontId="0" fillId="0" borderId="41" xfId="0" applyNumberFormat="1" applyBorder="1" applyAlignment="1">
      <alignment horizontal="center"/>
    </xf>
    <xf numFmtId="1" fontId="2" fillId="0" borderId="26" xfId="0" applyNumberFormat="1" applyFont="1" applyBorder="1"/>
    <xf numFmtId="1" fontId="0" fillId="0" borderId="27" xfId="0" applyNumberFormat="1" applyBorder="1"/>
    <xf numFmtId="0" fontId="2" fillId="0" borderId="19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" fontId="2" fillId="2" borderId="20" xfId="0" applyNumberFormat="1" applyFont="1" applyFill="1" applyBorder="1"/>
    <xf numFmtId="0" fontId="2" fillId="0" borderId="21" xfId="0" applyFont="1" applyBorder="1"/>
    <xf numFmtId="0" fontId="4" fillId="0" borderId="16" xfId="0" applyFont="1" applyBorder="1" applyAlignment="1">
      <alignment horizontal="center"/>
    </xf>
    <xf numFmtId="14" fontId="0" fillId="0" borderId="17" xfId="0" applyNumberFormat="1" applyBorder="1"/>
    <xf numFmtId="164" fontId="0" fillId="0" borderId="17" xfId="1" applyNumberFormat="1" applyFont="1" applyBorder="1" applyAlignment="1">
      <alignment horizontal="left"/>
    </xf>
    <xf numFmtId="10" fontId="0" fillId="0" borderId="17" xfId="0" applyNumberFormat="1" applyBorder="1"/>
    <xf numFmtId="1" fontId="0" fillId="0" borderId="17" xfId="0" applyNumberFormat="1" applyBorder="1"/>
    <xf numFmtId="1" fontId="0" fillId="0" borderId="18" xfId="0" applyNumberFormat="1" applyBorder="1"/>
    <xf numFmtId="0" fontId="0" fillId="0" borderId="14" xfId="0" applyBorder="1"/>
    <xf numFmtId="0" fontId="0" fillId="0" borderId="26" xfId="0" applyBorder="1"/>
    <xf numFmtId="1" fontId="2" fillId="2" borderId="29" xfId="0" applyNumberFormat="1" applyFont="1" applyFill="1" applyBorder="1"/>
    <xf numFmtId="1" fontId="2" fillId="0" borderId="14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9" xfId="0" applyFont="1" applyBorder="1" applyAlignment="1">
      <alignment horizontal="center" wrapText="1"/>
    </xf>
    <xf numFmtId="2" fontId="2" fillId="0" borderId="44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33" xfId="0" applyFont="1" applyBorder="1"/>
    <xf numFmtId="1" fontId="0" fillId="0" borderId="26" xfId="0" applyNumberFormat="1" applyBorder="1"/>
    <xf numFmtId="1" fontId="7" fillId="0" borderId="5" xfId="0" applyNumberFormat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7" fillId="0" borderId="2" xfId="0" applyFont="1" applyBorder="1"/>
    <xf numFmtId="0" fontId="0" fillId="0" borderId="3" xfId="0" applyBorder="1"/>
    <xf numFmtId="1" fontId="3" fillId="4" borderId="34" xfId="0" applyNumberFormat="1" applyFont="1" applyFill="1" applyBorder="1"/>
    <xf numFmtId="0" fontId="2" fillId="0" borderId="5" xfId="0" applyFont="1" applyBorder="1"/>
    <xf numFmtId="0" fontId="2" fillId="0" borderId="6" xfId="0" applyFont="1" applyBorder="1"/>
    <xf numFmtId="0" fontId="8" fillId="0" borderId="0" xfId="0" applyFont="1"/>
    <xf numFmtId="1" fontId="3" fillId="4" borderId="20" xfId="0" applyNumberFormat="1" applyFont="1" applyFill="1" applyBorder="1"/>
    <xf numFmtId="0" fontId="8" fillId="5" borderId="20" xfId="0" applyFont="1" applyFill="1" applyBorder="1"/>
    <xf numFmtId="0" fontId="0" fillId="0" borderId="51" xfId="0" applyBorder="1"/>
    <xf numFmtId="0" fontId="0" fillId="0" borderId="52" xfId="0" applyBorder="1"/>
    <xf numFmtId="0" fontId="8" fillId="0" borderId="49" xfId="0" applyFont="1" applyBorder="1"/>
    <xf numFmtId="0" fontId="8" fillId="0" borderId="50" xfId="0" applyFont="1" applyBorder="1"/>
    <xf numFmtId="2" fontId="0" fillId="0" borderId="10" xfId="0" applyNumberFormat="1" applyBorder="1" applyAlignment="1">
      <alignment horizontal="center"/>
    </xf>
    <xf numFmtId="1" fontId="0" fillId="0" borderId="14" xfId="0" applyNumberFormat="1" applyBorder="1"/>
    <xf numFmtId="14" fontId="0" fillId="0" borderId="14" xfId="0" applyNumberFormat="1" applyBorder="1"/>
    <xf numFmtId="164" fontId="0" fillId="0" borderId="14" xfId="1" applyNumberFormat="1" applyFont="1" applyBorder="1" applyAlignment="1">
      <alignment horizontal="left"/>
    </xf>
    <xf numFmtId="10" fontId="0" fillId="0" borderId="14" xfId="0" applyNumberFormat="1" applyBorder="1"/>
    <xf numFmtId="1" fontId="0" fillId="0" borderId="15" xfId="0" applyNumberFormat="1" applyBorder="1"/>
    <xf numFmtId="0" fontId="4" fillId="0" borderId="22" xfId="0" applyFont="1" applyBorder="1" applyAlignment="1">
      <alignment horizontal="center"/>
    </xf>
    <xf numFmtId="14" fontId="0" fillId="0" borderId="23" xfId="0" applyNumberFormat="1" applyBorder="1"/>
    <xf numFmtId="164" fontId="0" fillId="0" borderId="23" xfId="1" applyNumberFormat="1" applyFont="1" applyBorder="1" applyAlignment="1">
      <alignment horizontal="left"/>
    </xf>
    <xf numFmtId="10" fontId="0" fillId="0" borderId="23" xfId="0" applyNumberFormat="1" applyBorder="1"/>
    <xf numFmtId="1" fontId="0" fillId="0" borderId="23" xfId="0" applyNumberFormat="1" applyBorder="1"/>
    <xf numFmtId="1" fontId="0" fillId="0" borderId="24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7" xfId="0" applyBorder="1"/>
    <xf numFmtId="0" fontId="2" fillId="0" borderId="19" xfId="0" applyFont="1" applyBorder="1" applyAlignment="1">
      <alignment horizontal="center" vertical="center" wrapText="1"/>
    </xf>
    <xf numFmtId="2" fontId="2" fillId="0" borderId="44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14" fontId="10" fillId="2" borderId="5" xfId="0" applyNumberFormat="1" applyFont="1" applyFill="1" applyBorder="1"/>
    <xf numFmtId="164" fontId="10" fillId="2" borderId="5" xfId="1" applyNumberFormat="1" applyFont="1" applyFill="1" applyBorder="1" applyAlignment="1">
      <alignment horizontal="left"/>
    </xf>
    <xf numFmtId="10" fontId="10" fillId="2" borderId="5" xfId="0" applyNumberFormat="1" applyFont="1" applyFill="1" applyBorder="1"/>
    <xf numFmtId="1" fontId="10" fillId="2" borderId="5" xfId="0" applyNumberFormat="1" applyFont="1" applyFill="1" applyBorder="1"/>
    <xf numFmtId="1" fontId="10" fillId="2" borderId="6" xfId="0" applyNumberFormat="1" applyFont="1" applyFill="1" applyBorder="1"/>
    <xf numFmtId="1" fontId="2" fillId="0" borderId="24" xfId="0" applyNumberFormat="1" applyFont="1" applyBorder="1"/>
    <xf numFmtId="2" fontId="0" fillId="0" borderId="25" xfId="0" applyNumberFormat="1" applyBorder="1" applyAlignment="1">
      <alignment horizontal="center"/>
    </xf>
    <xf numFmtId="14" fontId="0" fillId="0" borderId="26" xfId="0" applyNumberFormat="1" applyBorder="1"/>
    <xf numFmtId="10" fontId="0" fillId="0" borderId="26" xfId="0" applyNumberFormat="1" applyBorder="1"/>
    <xf numFmtId="14" fontId="0" fillId="0" borderId="20" xfId="0" applyNumberFormat="1" applyBorder="1"/>
    <xf numFmtId="10" fontId="0" fillId="0" borderId="20" xfId="0" applyNumberFormat="1" applyBorder="1"/>
    <xf numFmtId="1" fontId="0" fillId="0" borderId="21" xfId="0" applyNumberFormat="1" applyBorder="1"/>
    <xf numFmtId="1" fontId="0" fillId="0" borderId="26" xfId="0" applyNumberFormat="1" applyBorder="1" applyAlignment="1">
      <alignment horizontal="center"/>
    </xf>
    <xf numFmtId="14" fontId="0" fillId="0" borderId="26" xfId="0" applyNumberFormat="1" applyBorder="1" applyAlignment="1">
      <alignment horizontal="center"/>
    </xf>
    <xf numFmtId="164" fontId="0" fillId="0" borderId="26" xfId="1" applyNumberFormat="1" applyFont="1" applyBorder="1" applyAlignment="1">
      <alignment horizontal="center"/>
    </xf>
    <xf numFmtId="10" fontId="0" fillId="0" borderId="26" xfId="0" applyNumberFormat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" fontId="7" fillId="2" borderId="20" xfId="0" applyNumberFormat="1" applyFont="1" applyFill="1" applyBorder="1" applyAlignment="1">
      <alignment horizontal="center"/>
    </xf>
    <xf numFmtId="1" fontId="13" fillId="2" borderId="5" xfId="0" applyNumberFormat="1" applyFont="1" applyFill="1" applyBorder="1" applyAlignment="1">
      <alignment horizontal="center"/>
    </xf>
    <xf numFmtId="0" fontId="0" fillId="0" borderId="25" xfId="0" applyBorder="1"/>
    <xf numFmtId="0" fontId="13" fillId="2" borderId="34" xfId="0" applyFont="1" applyFill="1" applyBorder="1"/>
    <xf numFmtId="2" fontId="0" fillId="0" borderId="39" xfId="0" applyNumberFormat="1" applyBorder="1" applyAlignment="1">
      <alignment horizontal="center"/>
    </xf>
    <xf numFmtId="1" fontId="2" fillId="0" borderId="27" xfId="0" applyNumberFormat="1" applyFont="1" applyBorder="1"/>
    <xf numFmtId="14" fontId="0" fillId="0" borderId="22" xfId="0" applyNumberFormat="1" applyBorder="1" applyAlignment="1">
      <alignment horizontal="center"/>
    </xf>
    <xf numFmtId="14" fontId="0" fillId="0" borderId="53" xfId="0" applyNumberFormat="1" applyBorder="1" applyAlignment="1">
      <alignment horizontal="center"/>
    </xf>
    <xf numFmtId="1" fontId="2" fillId="0" borderId="23" xfId="0" applyNumberFormat="1" applyFont="1" applyBorder="1"/>
    <xf numFmtId="2" fontId="0" fillId="0" borderId="20" xfId="0" applyNumberFormat="1" applyBorder="1"/>
    <xf numFmtId="1" fontId="2" fillId="0" borderId="20" xfId="0" applyNumberFormat="1" applyFont="1" applyBorder="1"/>
    <xf numFmtId="0" fontId="0" fillId="0" borderId="22" xfId="0" applyBorder="1"/>
    <xf numFmtId="0" fontId="2" fillId="0" borderId="20" xfId="0" applyFont="1" applyBorder="1"/>
    <xf numFmtId="1" fontId="11" fillId="2" borderId="34" xfId="0" applyNumberFormat="1" applyFont="1" applyFill="1" applyBorder="1"/>
    <xf numFmtId="1" fontId="13" fillId="2" borderId="34" xfId="0" applyNumberFormat="1" applyFont="1" applyFill="1" applyBorder="1"/>
    <xf numFmtId="1" fontId="11" fillId="4" borderId="20" xfId="0" applyNumberFormat="1" applyFont="1" applyFill="1" applyBorder="1"/>
    <xf numFmtId="0" fontId="4" fillId="0" borderId="39" xfId="0" applyFont="1" applyBorder="1" applyAlignment="1">
      <alignment horizontal="center"/>
    </xf>
    <xf numFmtId="164" fontId="0" fillId="0" borderId="26" xfId="1" applyNumberFormat="1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4" fontId="10" fillId="0" borderId="5" xfId="0" applyNumberFormat="1" applyFont="1" applyBorder="1"/>
    <xf numFmtId="164" fontId="10" fillId="0" borderId="5" xfId="1" applyNumberFormat="1" applyFont="1" applyFill="1" applyBorder="1" applyAlignment="1">
      <alignment horizontal="left"/>
    </xf>
    <xf numFmtId="10" fontId="10" fillId="0" borderId="5" xfId="0" applyNumberFormat="1" applyFont="1" applyBorder="1"/>
    <xf numFmtId="1" fontId="10" fillId="0" borderId="5" xfId="0" applyNumberFormat="1" applyFont="1" applyBorder="1"/>
    <xf numFmtId="1" fontId="10" fillId="0" borderId="6" xfId="0" applyNumberFormat="1" applyFont="1" applyBorder="1"/>
    <xf numFmtId="0" fontId="2" fillId="0" borderId="24" xfId="0" applyFont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1" fontId="2" fillId="0" borderId="34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26" xfId="0" applyBorder="1" applyAlignment="1">
      <alignment horizontal="center"/>
    </xf>
    <xf numFmtId="1" fontId="11" fillId="4" borderId="20" xfId="0" applyNumberFormat="1" applyFont="1" applyFill="1" applyBorder="1" applyAlignment="1">
      <alignment horizontal="center"/>
    </xf>
    <xf numFmtId="0" fontId="2" fillId="0" borderId="51" xfId="0" applyFont="1" applyBorder="1" applyAlignment="1">
      <alignment horizontal="center"/>
    </xf>
    <xf numFmtId="1" fontId="2" fillId="0" borderId="0" xfId="0" applyNumberFormat="1" applyFont="1"/>
    <xf numFmtId="1" fontId="13" fillId="0" borderId="52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" fontId="2" fillId="0" borderId="2" xfId="0" applyNumberFormat="1" applyFont="1" applyBorder="1"/>
    <xf numFmtId="1" fontId="13" fillId="0" borderId="3" xfId="0" applyNumberFormat="1" applyFont="1" applyBorder="1"/>
    <xf numFmtId="1" fontId="3" fillId="2" borderId="29" xfId="0" applyNumberFormat="1" applyFont="1" applyFill="1" applyBorder="1"/>
    <xf numFmtId="0" fontId="2" fillId="3" borderId="33" xfId="0" applyFont="1" applyFill="1" applyBorder="1"/>
    <xf numFmtId="0" fontId="0" fillId="3" borderId="30" xfId="0" applyFill="1" applyBorder="1"/>
    <xf numFmtId="1" fontId="3" fillId="2" borderId="34" xfId="0" applyNumberFormat="1" applyFont="1" applyFill="1" applyBorder="1"/>
    <xf numFmtId="1" fontId="7" fillId="0" borderId="14" xfId="0" applyNumberFormat="1" applyFont="1" applyBorder="1"/>
    <xf numFmtId="1" fontId="7" fillId="0" borderId="26" xfId="0" applyNumberFormat="1" applyFont="1" applyBorder="1"/>
    <xf numFmtId="1" fontId="7" fillId="0" borderId="5" xfId="0" applyNumberFormat="1" applyFont="1" applyBorder="1"/>
    <xf numFmtId="0" fontId="3" fillId="0" borderId="20" xfId="0" applyFont="1" applyBorder="1"/>
    <xf numFmtId="1" fontId="3" fillId="0" borderId="20" xfId="0" applyNumberFormat="1" applyFont="1" applyBorder="1"/>
    <xf numFmtId="0" fontId="3" fillId="0" borderId="0" xfId="0" applyFont="1"/>
    <xf numFmtId="0" fontId="3" fillId="0" borderId="21" xfId="0" applyFont="1" applyBorder="1"/>
    <xf numFmtId="1" fontId="3" fillId="0" borderId="20" xfId="0" applyNumberFormat="1" applyFont="1" applyBorder="1" applyAlignment="1">
      <alignment horizontal="center"/>
    </xf>
    <xf numFmtId="14" fontId="8" fillId="0" borderId="20" xfId="0" applyNumberFormat="1" applyFont="1" applyBorder="1"/>
    <xf numFmtId="1" fontId="8" fillId="0" borderId="21" xfId="0" applyNumberFormat="1" applyFont="1" applyBorder="1"/>
    <xf numFmtId="0" fontId="15" fillId="0" borderId="0" xfId="0" applyFont="1"/>
    <xf numFmtId="14" fontId="16" fillId="0" borderId="5" xfId="0" applyNumberFormat="1" applyFont="1" applyBorder="1"/>
    <xf numFmtId="164" fontId="16" fillId="0" borderId="5" xfId="1" applyNumberFormat="1" applyFont="1" applyBorder="1" applyAlignment="1">
      <alignment horizontal="left"/>
    </xf>
    <xf numFmtId="10" fontId="16" fillId="0" borderId="5" xfId="0" applyNumberFormat="1" applyFont="1" applyBorder="1"/>
    <xf numFmtId="1" fontId="16" fillId="0" borderId="5" xfId="0" applyNumberFormat="1" applyFont="1" applyBorder="1"/>
    <xf numFmtId="1" fontId="16" fillId="0" borderId="6" xfId="0" applyNumberFormat="1" applyFont="1" applyBorder="1"/>
    <xf numFmtId="0" fontId="16" fillId="0" borderId="0" xfId="0" applyFont="1"/>
    <xf numFmtId="0" fontId="0" fillId="0" borderId="14" xfId="0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9" xfId="0" applyFont="1" applyBorder="1"/>
    <xf numFmtId="1" fontId="3" fillId="0" borderId="29" xfId="0" applyNumberFormat="1" applyFont="1" applyBorder="1"/>
    <xf numFmtId="1" fontId="11" fillId="0" borderId="55" xfId="0" applyNumberFormat="1" applyFont="1" applyBorder="1"/>
    <xf numFmtId="1" fontId="2" fillId="0" borderId="18" xfId="0" applyNumberFormat="1" applyFont="1" applyBorder="1"/>
    <xf numFmtId="164" fontId="16" fillId="0" borderId="5" xfId="1" applyNumberFormat="1" applyFont="1" applyFill="1" applyBorder="1" applyAlignment="1">
      <alignment horizontal="left"/>
    </xf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14" fontId="16" fillId="0" borderId="26" xfId="0" applyNumberFormat="1" applyFont="1" applyBorder="1"/>
    <xf numFmtId="164" fontId="16" fillId="0" borderId="26" xfId="1" applyNumberFormat="1" applyFont="1" applyBorder="1" applyAlignment="1">
      <alignment horizontal="left"/>
    </xf>
    <xf numFmtId="10" fontId="16" fillId="0" borderId="26" xfId="0" applyNumberFormat="1" applyFont="1" applyBorder="1"/>
    <xf numFmtId="1" fontId="16" fillId="0" borderId="26" xfId="0" applyNumberFormat="1" applyFont="1" applyBorder="1"/>
    <xf numFmtId="1" fontId="16" fillId="0" borderId="27" xfId="0" applyNumberFormat="1" applyFont="1" applyBorder="1"/>
    <xf numFmtId="0" fontId="4" fillId="4" borderId="25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14" fontId="0" fillId="0" borderId="23" xfId="0" applyNumberFormat="1" applyBorder="1" applyAlignment="1">
      <alignment horizontal="center"/>
    </xf>
    <xf numFmtId="164" fontId="0" fillId="0" borderId="23" xfId="1" applyNumberFormat="1" applyFont="1" applyBorder="1" applyAlignment="1">
      <alignment horizontal="center"/>
    </xf>
    <xf numFmtId="10" fontId="0" fillId="0" borderId="23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5" xfId="0" applyBorder="1" applyAlignment="1">
      <alignment horizontal="center"/>
    </xf>
    <xf numFmtId="1" fontId="0" fillId="2" borderId="24" xfId="0" applyNumberFormat="1" applyFill="1" applyBorder="1" applyAlignment="1">
      <alignment horizontal="center"/>
    </xf>
    <xf numFmtId="0" fontId="7" fillId="3" borderId="31" xfId="0" applyFont="1" applyFill="1" applyBorder="1" applyAlignment="1">
      <alignment horizontal="right"/>
    </xf>
    <xf numFmtId="0" fontId="7" fillId="3" borderId="32" xfId="0" applyFont="1" applyFill="1" applyBorder="1" applyAlignment="1">
      <alignment horizontal="right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1" fontId="11" fillId="7" borderId="1" xfId="0" applyNumberFormat="1" applyFont="1" applyFill="1" applyBorder="1" applyAlignment="1">
      <alignment horizontal="center" vertical="center"/>
    </xf>
    <xf numFmtId="1" fontId="11" fillId="7" borderId="2" xfId="0" applyNumberFormat="1" applyFont="1" applyFill="1" applyBorder="1" applyAlignment="1">
      <alignment horizontal="center" vertical="center"/>
    </xf>
    <xf numFmtId="1" fontId="11" fillId="7" borderId="3" xfId="0" applyNumberFormat="1" applyFont="1" applyFill="1" applyBorder="1" applyAlignment="1">
      <alignment horizontal="center" vertical="center"/>
    </xf>
    <xf numFmtId="0" fontId="11" fillId="8" borderId="31" xfId="0" applyFont="1" applyFill="1" applyBorder="1" applyAlignment="1">
      <alignment horizontal="center" vertical="center"/>
    </xf>
    <xf numFmtId="0" fontId="11" fillId="8" borderId="32" xfId="0" applyFont="1" applyFill="1" applyBorder="1" applyAlignment="1">
      <alignment horizontal="center" vertical="center"/>
    </xf>
    <xf numFmtId="0" fontId="11" fillId="8" borderId="33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/>
    </xf>
    <xf numFmtId="0" fontId="11" fillId="6" borderId="32" xfId="0" applyFont="1" applyFill="1" applyBorder="1" applyAlignment="1">
      <alignment horizontal="center"/>
    </xf>
    <xf numFmtId="0" fontId="11" fillId="6" borderId="33" xfId="0" applyFont="1" applyFill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2" fontId="3" fillId="0" borderId="31" xfId="0" applyNumberFormat="1" applyFont="1" applyBorder="1" applyAlignment="1">
      <alignment horizontal="center"/>
    </xf>
    <xf numFmtId="2" fontId="3" fillId="0" borderId="32" xfId="0" applyNumberFormat="1" applyFont="1" applyBorder="1" applyAlignment="1">
      <alignment horizontal="center"/>
    </xf>
    <xf numFmtId="2" fontId="3" fillId="0" borderId="44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2" fontId="2" fillId="0" borderId="31" xfId="0" applyNumberFormat="1" applyFont="1" applyBorder="1" applyAlignment="1">
      <alignment horizontal="center"/>
    </xf>
    <xf numFmtId="2" fontId="2" fillId="0" borderId="32" xfId="0" applyNumberFormat="1" applyFont="1" applyBorder="1" applyAlignment="1">
      <alignment horizontal="center"/>
    </xf>
    <xf numFmtId="2" fontId="2" fillId="0" borderId="44" xfId="0" applyNumberFormat="1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9" xfId="0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7" fillId="0" borderId="31" xfId="0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1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5" borderId="19" xfId="0" applyFont="1" applyFill="1" applyBorder="1" applyAlignment="1">
      <alignment horizontal="left"/>
    </xf>
    <xf numFmtId="0" fontId="3" fillId="5" borderId="20" xfId="0" applyFont="1" applyFill="1" applyBorder="1" applyAlignment="1">
      <alignment horizontal="left"/>
    </xf>
    <xf numFmtId="0" fontId="8" fillId="5" borderId="43" xfId="0" applyFont="1" applyFill="1" applyBorder="1" applyAlignment="1">
      <alignment horizontal="center"/>
    </xf>
    <xf numFmtId="0" fontId="8" fillId="5" borderId="44" xfId="0" applyFont="1" applyFill="1" applyBorder="1" applyAlignment="1">
      <alignment horizontal="center"/>
    </xf>
    <xf numFmtId="0" fontId="8" fillId="5" borderId="33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48" xfId="0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17" fillId="5" borderId="3" xfId="0" applyFont="1" applyFill="1" applyBorder="1" applyAlignment="1">
      <alignment horizontal="center"/>
    </xf>
    <xf numFmtId="1" fontId="11" fillId="7" borderId="31" xfId="0" applyNumberFormat="1" applyFont="1" applyFill="1" applyBorder="1" applyAlignment="1">
      <alignment horizontal="center" vertical="center"/>
    </xf>
    <xf numFmtId="1" fontId="11" fillId="7" borderId="32" xfId="0" applyNumberFormat="1" applyFont="1" applyFill="1" applyBorder="1" applyAlignment="1">
      <alignment horizontal="center" vertical="center"/>
    </xf>
    <xf numFmtId="1" fontId="11" fillId="7" borderId="33" xfId="0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2" fontId="7" fillId="0" borderId="31" xfId="0" applyNumberFormat="1" applyFont="1" applyBorder="1" applyAlignment="1">
      <alignment horizontal="center"/>
    </xf>
    <xf numFmtId="2" fontId="7" fillId="0" borderId="32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2" fontId="2" fillId="0" borderId="40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13" fillId="2" borderId="31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3" fillId="2" borderId="33" xfId="0" applyFont="1" applyFill="1" applyBorder="1" applyAlignment="1">
      <alignment horizontal="center"/>
    </xf>
    <xf numFmtId="0" fontId="5" fillId="0" borderId="4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R70"/>
  <sheetViews>
    <sheetView topLeftCell="A40" workbookViewId="0">
      <selection activeCell="F63" sqref="F63"/>
    </sheetView>
  </sheetViews>
  <sheetFormatPr defaultRowHeight="14.5" x14ac:dyDescent="0.35"/>
  <cols>
    <col min="2" max="2" width="11.6328125" customWidth="1"/>
    <col min="3" max="3" width="24.6328125" bestFit="1" customWidth="1"/>
    <col min="4" max="4" width="6" bestFit="1" customWidth="1"/>
    <col min="5" max="5" width="10.36328125" bestFit="1" customWidth="1"/>
    <col min="6" max="7" width="10.54296875" bestFit="1" customWidth="1"/>
    <col min="10" max="10" width="10.36328125" bestFit="1" customWidth="1"/>
    <col min="14" max="14" width="10.81640625" bestFit="1" customWidth="1"/>
    <col min="15" max="15" width="16.1796875" bestFit="1" customWidth="1"/>
  </cols>
  <sheetData>
    <row r="1" spans="2:11" ht="15" thickBot="1" x14ac:dyDescent="0.4"/>
    <row r="2" spans="2:11" s="55" customFormat="1" ht="19" thickBot="1" x14ac:dyDescent="0.5">
      <c r="B2" s="314" t="s">
        <v>53</v>
      </c>
      <c r="C2" s="315"/>
      <c r="D2" s="315"/>
      <c r="E2" s="315"/>
      <c r="F2" s="315"/>
      <c r="G2" s="315"/>
      <c r="H2" s="315"/>
      <c r="I2" s="315"/>
      <c r="J2" s="315"/>
      <c r="K2" s="316"/>
    </row>
    <row r="3" spans="2:11" s="171" customFormat="1" ht="29.5" thickBot="1" x14ac:dyDescent="0.4">
      <c r="B3" s="167" t="s">
        <v>1</v>
      </c>
      <c r="C3" s="168" t="s">
        <v>40</v>
      </c>
      <c r="D3" s="168" t="s">
        <v>42</v>
      </c>
      <c r="E3" s="169" t="s">
        <v>2</v>
      </c>
      <c r="F3" s="169" t="s">
        <v>3</v>
      </c>
      <c r="G3" s="169" t="s">
        <v>4</v>
      </c>
      <c r="H3" s="169" t="s">
        <v>5</v>
      </c>
      <c r="I3" s="169" t="s">
        <v>6</v>
      </c>
      <c r="J3" s="169" t="s">
        <v>7</v>
      </c>
      <c r="K3" s="170" t="s">
        <v>8</v>
      </c>
    </row>
    <row r="4" spans="2:11" s="55" customFormat="1" x14ac:dyDescent="0.35">
      <c r="B4" s="104"/>
      <c r="C4" s="105"/>
      <c r="D4" s="105"/>
      <c r="E4" s="106"/>
      <c r="F4" s="107"/>
      <c r="G4" s="107"/>
      <c r="H4" s="107"/>
      <c r="I4" s="107"/>
      <c r="J4" s="107"/>
      <c r="K4" s="108"/>
    </row>
    <row r="5" spans="2:11" s="55" customFormat="1" ht="15.5" x14ac:dyDescent="0.35">
      <c r="B5" s="16"/>
      <c r="C5" s="101"/>
      <c r="D5" s="101"/>
      <c r="E5" s="194" t="s">
        <v>85</v>
      </c>
      <c r="F5" s="11"/>
      <c r="G5" s="11"/>
      <c r="H5" s="18"/>
      <c r="I5" s="13"/>
      <c r="J5" s="19"/>
      <c r="K5" s="20"/>
    </row>
    <row r="6" spans="2:11" s="55" customFormat="1" x14ac:dyDescent="0.35">
      <c r="B6" s="60" t="s">
        <v>47</v>
      </c>
      <c r="C6" s="61" t="s">
        <v>41</v>
      </c>
      <c r="D6" s="61" t="s">
        <v>43</v>
      </c>
      <c r="E6" s="61">
        <v>500000</v>
      </c>
      <c r="F6" s="11">
        <v>43868</v>
      </c>
      <c r="G6" s="11">
        <v>44233</v>
      </c>
      <c r="H6" s="12">
        <f>+G6-F6</f>
        <v>365</v>
      </c>
      <c r="I6" s="13">
        <v>0.18</v>
      </c>
      <c r="J6" s="14">
        <f>E6*H6*I6/365</f>
        <v>90000</v>
      </c>
      <c r="K6" s="15">
        <f>+E6+J6</f>
        <v>590000</v>
      </c>
    </row>
    <row r="7" spans="2:11" s="55" customFormat="1" x14ac:dyDescent="0.35">
      <c r="B7" s="60"/>
      <c r="C7" s="61"/>
      <c r="D7" s="61"/>
      <c r="E7" s="61"/>
      <c r="F7" s="11">
        <v>44234</v>
      </c>
      <c r="G7" s="11">
        <v>44599</v>
      </c>
      <c r="H7" s="12">
        <f t="shared" ref="H7:H10" si="0">+G7-F7</f>
        <v>365</v>
      </c>
      <c r="I7" s="13">
        <v>0.18</v>
      </c>
      <c r="J7" s="14">
        <f>K6*H7*I7/365</f>
        <v>106200</v>
      </c>
      <c r="K7" s="15">
        <f>+K6+J7</f>
        <v>696200</v>
      </c>
    </row>
    <row r="8" spans="2:11" s="55" customFormat="1" x14ac:dyDescent="0.35">
      <c r="B8" s="60"/>
      <c r="C8" s="61"/>
      <c r="D8" s="61"/>
      <c r="E8" s="61"/>
      <c r="F8" s="11">
        <v>44599</v>
      </c>
      <c r="G8" s="11">
        <v>44964</v>
      </c>
      <c r="H8" s="12">
        <f t="shared" si="0"/>
        <v>365</v>
      </c>
      <c r="I8" s="13">
        <v>0.18</v>
      </c>
      <c r="J8" s="14">
        <f>K7*H8*I8/365</f>
        <v>125316</v>
      </c>
      <c r="K8" s="15">
        <f>+K7+J8</f>
        <v>821516</v>
      </c>
    </row>
    <row r="9" spans="2:11" s="55" customFormat="1" x14ac:dyDescent="0.35">
      <c r="B9" s="60"/>
      <c r="C9" s="61"/>
      <c r="D9" s="61"/>
      <c r="E9" s="61"/>
      <c r="F9" s="11">
        <v>44964</v>
      </c>
      <c r="G9" s="11">
        <v>45329</v>
      </c>
      <c r="H9" s="12">
        <f t="shared" si="0"/>
        <v>365</v>
      </c>
      <c r="I9" s="13">
        <v>0.18</v>
      </c>
      <c r="J9" s="14">
        <f>K8*H9*I9/365</f>
        <v>147872.87999999998</v>
      </c>
      <c r="K9" s="15">
        <f>+K8+J9</f>
        <v>969388.88</v>
      </c>
    </row>
    <row r="10" spans="2:11" s="55" customFormat="1" x14ac:dyDescent="0.35">
      <c r="B10" s="60"/>
      <c r="C10" s="61"/>
      <c r="D10" s="61"/>
      <c r="E10" s="61"/>
      <c r="F10" s="11">
        <f>+G9</f>
        <v>45329</v>
      </c>
      <c r="G10" s="11">
        <v>45499</v>
      </c>
      <c r="H10" s="12">
        <f t="shared" si="0"/>
        <v>170</v>
      </c>
      <c r="I10" s="13">
        <v>0.18</v>
      </c>
      <c r="J10" s="14">
        <f>K9*H10*I10/365</f>
        <v>81269.314323287661</v>
      </c>
      <c r="K10" s="15">
        <f>+K9+J10</f>
        <v>1050658.1943232876</v>
      </c>
    </row>
    <row r="11" spans="2:11" s="55" customFormat="1" x14ac:dyDescent="0.35">
      <c r="B11" s="60"/>
      <c r="C11" s="61"/>
      <c r="D11" s="61"/>
      <c r="E11" s="61"/>
      <c r="F11" s="11"/>
      <c r="G11" s="11"/>
      <c r="H11" s="17"/>
      <c r="I11" s="13"/>
      <c r="J11" s="14"/>
      <c r="K11" s="15"/>
    </row>
    <row r="12" spans="2:11" s="55" customFormat="1" x14ac:dyDescent="0.35">
      <c r="B12" s="56" t="s">
        <v>48</v>
      </c>
      <c r="C12" s="57" t="s">
        <v>45</v>
      </c>
      <c r="D12" s="57" t="s">
        <v>43</v>
      </c>
      <c r="E12" s="57">
        <v>500000</v>
      </c>
      <c r="F12" s="11">
        <v>44915</v>
      </c>
      <c r="G12" s="11">
        <v>45280</v>
      </c>
      <c r="H12" s="12">
        <f>+G12-F12</f>
        <v>365</v>
      </c>
      <c r="I12" s="13">
        <v>0.18</v>
      </c>
      <c r="J12" s="14">
        <f>E12*H12*I12/365</f>
        <v>90000</v>
      </c>
      <c r="K12" s="15">
        <f>+E12+J12</f>
        <v>590000</v>
      </c>
    </row>
    <row r="13" spans="2:11" s="55" customFormat="1" x14ac:dyDescent="0.35">
      <c r="B13" s="56"/>
      <c r="C13" s="57"/>
      <c r="D13" s="57"/>
      <c r="E13" s="57"/>
      <c r="F13" s="11">
        <v>45280</v>
      </c>
      <c r="G13" s="11">
        <v>45499</v>
      </c>
      <c r="H13" s="18">
        <f>+G13-F13</f>
        <v>219</v>
      </c>
      <c r="I13" s="13">
        <v>0.18</v>
      </c>
      <c r="J13" s="14">
        <f>K12*H13*I13/365</f>
        <v>63720</v>
      </c>
      <c r="K13" s="15">
        <f>+K12+J13</f>
        <v>653720</v>
      </c>
    </row>
    <row r="14" spans="2:11" s="55" customFormat="1" x14ac:dyDescent="0.35">
      <c r="B14" s="56"/>
      <c r="C14" s="57"/>
      <c r="D14" s="57"/>
      <c r="E14" s="57"/>
      <c r="F14" s="11"/>
      <c r="G14" s="11"/>
      <c r="H14" s="18"/>
      <c r="I14" s="13"/>
      <c r="J14" s="19"/>
      <c r="K14" s="20"/>
    </row>
    <row r="15" spans="2:11" s="55" customFormat="1" x14ac:dyDescent="0.35">
      <c r="B15" s="56" t="s">
        <v>48</v>
      </c>
      <c r="C15" s="57" t="s">
        <v>45</v>
      </c>
      <c r="D15" s="57" t="s">
        <v>44</v>
      </c>
      <c r="E15" s="57">
        <v>500000</v>
      </c>
      <c r="F15" s="11">
        <v>44915</v>
      </c>
      <c r="G15" s="11">
        <v>45280</v>
      </c>
      <c r="H15" s="12">
        <f>+G15-F15</f>
        <v>365</v>
      </c>
      <c r="I15" s="13">
        <v>0.18</v>
      </c>
      <c r="J15" s="14">
        <f>E15*H15*I15/365</f>
        <v>90000</v>
      </c>
      <c r="K15" s="15">
        <f>+E15+J15</f>
        <v>590000</v>
      </c>
    </row>
    <row r="16" spans="2:11" s="55" customFormat="1" x14ac:dyDescent="0.35">
      <c r="B16" s="56"/>
      <c r="C16" s="57"/>
      <c r="D16" s="57"/>
      <c r="E16" s="57"/>
      <c r="F16" s="11">
        <v>45280</v>
      </c>
      <c r="G16" s="11">
        <v>45499</v>
      </c>
      <c r="H16" s="18">
        <f>+G16-F16</f>
        <v>219</v>
      </c>
      <c r="I16" s="13">
        <v>0.18</v>
      </c>
      <c r="J16" s="14">
        <f>K15*H16*I16/365</f>
        <v>63720</v>
      </c>
      <c r="K16" s="15">
        <f>+K15+J16</f>
        <v>653720</v>
      </c>
    </row>
    <row r="17" spans="2:18" s="55" customFormat="1" x14ac:dyDescent="0.35">
      <c r="B17" s="56"/>
      <c r="C17" s="57"/>
      <c r="D17" s="57"/>
      <c r="E17" s="57"/>
      <c r="F17" s="11"/>
      <c r="G17" s="11"/>
      <c r="H17" s="18"/>
      <c r="I17" s="13"/>
      <c r="J17" s="19"/>
      <c r="K17" s="20"/>
    </row>
    <row r="18" spans="2:18" s="55" customFormat="1" x14ac:dyDescent="0.35">
      <c r="B18" s="56" t="s">
        <v>49</v>
      </c>
      <c r="C18" s="57" t="s">
        <v>46</v>
      </c>
      <c r="D18" s="57" t="s">
        <v>43</v>
      </c>
      <c r="E18" s="57">
        <v>3000000</v>
      </c>
      <c r="F18" s="11">
        <v>44922</v>
      </c>
      <c r="G18" s="11">
        <v>45287</v>
      </c>
      <c r="H18" s="12">
        <f>+G18-F18</f>
        <v>365</v>
      </c>
      <c r="I18" s="13">
        <v>0.18</v>
      </c>
      <c r="J18" s="14">
        <f>E18*H18*I18/365</f>
        <v>540000</v>
      </c>
      <c r="K18" s="15">
        <f>+E18+J18</f>
        <v>3540000</v>
      </c>
    </row>
    <row r="19" spans="2:18" s="55" customFormat="1" x14ac:dyDescent="0.35">
      <c r="B19" s="56"/>
      <c r="C19" s="57"/>
      <c r="D19" s="57"/>
      <c r="E19" s="57"/>
      <c r="F19" s="11">
        <f>+G18</f>
        <v>45287</v>
      </c>
      <c r="G19" s="11">
        <v>45499</v>
      </c>
      <c r="H19" s="18">
        <f>+G19-F19</f>
        <v>212</v>
      </c>
      <c r="I19" s="13">
        <v>0.18</v>
      </c>
      <c r="J19" s="14">
        <f>K18*H19*I19/365</f>
        <v>370099.72602739726</v>
      </c>
      <c r="K19" s="15">
        <f>+K18+J19</f>
        <v>3910099.7260273974</v>
      </c>
    </row>
    <row r="20" spans="2:18" s="55" customFormat="1" x14ac:dyDescent="0.35">
      <c r="B20" s="56"/>
      <c r="C20" s="57"/>
      <c r="D20" s="57"/>
      <c r="E20" s="57"/>
      <c r="F20" s="11"/>
      <c r="G20" s="11"/>
      <c r="H20" s="18"/>
      <c r="I20" s="13"/>
      <c r="J20" s="19"/>
      <c r="K20" s="20"/>
    </row>
    <row r="21" spans="2:18" s="55" customFormat="1" x14ac:dyDescent="0.35">
      <c r="B21" s="56" t="s">
        <v>50</v>
      </c>
      <c r="C21" s="57" t="s">
        <v>45</v>
      </c>
      <c r="D21" s="57" t="s">
        <v>43</v>
      </c>
      <c r="E21" s="57">
        <v>3200000</v>
      </c>
      <c r="F21" s="11">
        <v>44965</v>
      </c>
      <c r="G21" s="11">
        <v>45330</v>
      </c>
      <c r="H21" s="12">
        <f>+G21-F21</f>
        <v>365</v>
      </c>
      <c r="I21" s="13">
        <v>0.18</v>
      </c>
      <c r="J21" s="14">
        <f>E21*H21*I21/365</f>
        <v>576000</v>
      </c>
      <c r="K21" s="15">
        <f>+E21+J21</f>
        <v>3776000</v>
      </c>
    </row>
    <row r="22" spans="2:18" s="55" customFormat="1" x14ac:dyDescent="0.35">
      <c r="B22" s="56"/>
      <c r="C22" s="57"/>
      <c r="D22" s="57"/>
      <c r="E22" s="57"/>
      <c r="F22" s="11">
        <f>+G21</f>
        <v>45330</v>
      </c>
      <c r="G22" s="11">
        <v>45499</v>
      </c>
      <c r="H22" s="18">
        <f>+G22-F22</f>
        <v>169</v>
      </c>
      <c r="I22" s="13">
        <v>0.18</v>
      </c>
      <c r="J22" s="14">
        <f>K21*H22*I22/365</f>
        <v>314701.15068493149</v>
      </c>
      <c r="K22" s="15">
        <f>+K21+J22</f>
        <v>4090701.1506849313</v>
      </c>
    </row>
    <row r="23" spans="2:18" s="55" customFormat="1" x14ac:dyDescent="0.35">
      <c r="B23" s="56"/>
      <c r="C23" s="57"/>
      <c r="D23" s="57"/>
      <c r="E23" s="57"/>
      <c r="F23" s="11"/>
      <c r="G23" s="11"/>
      <c r="H23" s="18"/>
      <c r="I23" s="13"/>
      <c r="J23" s="19"/>
      <c r="K23" s="20"/>
    </row>
    <row r="24" spans="2:18" s="55" customFormat="1" x14ac:dyDescent="0.35">
      <c r="B24" s="56" t="s">
        <v>50</v>
      </c>
      <c r="C24" s="57" t="s">
        <v>45</v>
      </c>
      <c r="D24" s="57" t="s">
        <v>44</v>
      </c>
      <c r="E24" s="57">
        <v>1300000</v>
      </c>
      <c r="F24" s="11">
        <v>44965</v>
      </c>
      <c r="G24" s="11">
        <v>45330</v>
      </c>
      <c r="H24" s="12">
        <f>+G24-F24</f>
        <v>365</v>
      </c>
      <c r="I24" s="13">
        <v>0.18</v>
      </c>
      <c r="J24" s="14">
        <f>E24*H24*I24/365</f>
        <v>234000</v>
      </c>
      <c r="K24" s="15">
        <f>+E24+J24</f>
        <v>1534000</v>
      </c>
    </row>
    <row r="25" spans="2:18" s="55" customFormat="1" x14ac:dyDescent="0.35">
      <c r="B25" s="56"/>
      <c r="C25" s="57"/>
      <c r="D25" s="57"/>
      <c r="E25" s="57"/>
      <c r="F25" s="11">
        <f>+G24</f>
        <v>45330</v>
      </c>
      <c r="G25" s="11">
        <v>45499</v>
      </c>
      <c r="H25" s="18">
        <f>+G25-F25</f>
        <v>169</v>
      </c>
      <c r="I25" s="13">
        <v>0.18</v>
      </c>
      <c r="J25" s="14">
        <f>K24*H25*I25/365</f>
        <v>127847.34246575342</v>
      </c>
      <c r="K25" s="15">
        <f>+K24+J25</f>
        <v>1661847.3424657534</v>
      </c>
    </row>
    <row r="26" spans="2:18" s="55" customFormat="1" x14ac:dyDescent="0.35">
      <c r="B26" s="56"/>
      <c r="C26" s="57"/>
      <c r="D26" s="57"/>
      <c r="E26" s="57"/>
      <c r="F26" s="11"/>
      <c r="G26" s="11"/>
      <c r="H26" s="18"/>
      <c r="I26" s="13"/>
      <c r="J26" s="19"/>
      <c r="K26" s="20"/>
    </row>
    <row r="27" spans="2:18" s="55" customFormat="1" x14ac:dyDescent="0.35">
      <c r="B27" s="56" t="s">
        <v>51</v>
      </c>
      <c r="C27" s="57" t="s">
        <v>45</v>
      </c>
      <c r="D27" s="57" t="s">
        <v>44</v>
      </c>
      <c r="E27" s="57">
        <v>500000</v>
      </c>
      <c r="F27" s="11">
        <v>44966</v>
      </c>
      <c r="G27" s="11">
        <v>45331</v>
      </c>
      <c r="H27" s="12">
        <f>+G27-F27</f>
        <v>365</v>
      </c>
      <c r="I27" s="13">
        <v>0.18</v>
      </c>
      <c r="J27" s="14">
        <f>E27*H27*I27/365</f>
        <v>90000</v>
      </c>
      <c r="K27" s="15">
        <f>+E27+J27</f>
        <v>590000</v>
      </c>
    </row>
    <row r="28" spans="2:18" s="55" customFormat="1" x14ac:dyDescent="0.35">
      <c r="B28" s="56"/>
      <c r="C28" s="57"/>
      <c r="D28" s="57"/>
      <c r="E28" s="57"/>
      <c r="F28" s="11">
        <f>+G27</f>
        <v>45331</v>
      </c>
      <c r="G28" s="11">
        <v>45499</v>
      </c>
      <c r="H28" s="18">
        <f>+G28-F28</f>
        <v>168</v>
      </c>
      <c r="I28" s="13">
        <v>0.18</v>
      </c>
      <c r="J28" s="14">
        <f>K27*H28*I28/365</f>
        <v>48881.095890410958</v>
      </c>
      <c r="K28" s="15">
        <f>+K27+J28</f>
        <v>638881.09589041094</v>
      </c>
    </row>
    <row r="29" spans="2:18" s="55" customFormat="1" ht="15" thickBot="1" x14ac:dyDescent="0.4">
      <c r="B29" s="180"/>
      <c r="C29" s="197"/>
      <c r="D29" s="197"/>
      <c r="E29" s="186"/>
      <c r="F29" s="181"/>
      <c r="G29" s="181"/>
      <c r="H29" s="188"/>
      <c r="I29" s="182"/>
      <c r="J29" s="111"/>
      <c r="K29" s="198"/>
      <c r="N29"/>
      <c r="O29"/>
      <c r="P29"/>
      <c r="Q29"/>
      <c r="R29"/>
    </row>
    <row r="30" spans="2:18" s="55" customFormat="1" ht="15" thickBot="1" x14ac:dyDescent="0.4">
      <c r="B30" s="317" t="s">
        <v>70</v>
      </c>
      <c r="C30" s="318"/>
      <c r="D30" s="319"/>
      <c r="E30" s="191">
        <f>+SUM(E6:E29)</f>
        <v>9500000</v>
      </c>
      <c r="F30" s="183"/>
      <c r="G30" s="183"/>
      <c r="H30" s="202"/>
      <c r="I30" s="184"/>
      <c r="J30" s="203"/>
      <c r="K30" s="185"/>
      <c r="N30"/>
      <c r="O30"/>
      <c r="P30"/>
      <c r="Q30"/>
      <c r="R30"/>
    </row>
    <row r="31" spans="2:18" s="55" customFormat="1" x14ac:dyDescent="0.35">
      <c r="B31" s="199"/>
      <c r="C31" s="200"/>
      <c r="D31" s="200"/>
      <c r="E31" s="320" t="s">
        <v>19</v>
      </c>
      <c r="F31" s="321"/>
      <c r="G31" s="321"/>
      <c r="H31" s="321"/>
      <c r="I31" s="322"/>
      <c r="J31" s="201">
        <f>+SUM(J6:J29)</f>
        <v>3159627.5093917805</v>
      </c>
      <c r="K31" s="162"/>
      <c r="N31"/>
      <c r="O31"/>
      <c r="P31"/>
      <c r="Q31"/>
      <c r="R31"/>
    </row>
    <row r="32" spans="2:18" s="55" customFormat="1" ht="15" thickBot="1" x14ac:dyDescent="0.4">
      <c r="B32" s="109"/>
      <c r="C32" s="110"/>
      <c r="D32" s="110"/>
      <c r="E32" s="323" t="s">
        <v>16</v>
      </c>
      <c r="F32" s="324"/>
      <c r="G32" s="324"/>
      <c r="H32" s="324"/>
      <c r="I32" s="325"/>
      <c r="J32" s="111">
        <f>+E30</f>
        <v>9500000</v>
      </c>
      <c r="K32" s="112"/>
      <c r="N32"/>
      <c r="O32"/>
      <c r="P32"/>
      <c r="Q32"/>
      <c r="R32"/>
    </row>
    <row r="33" spans="2:18" s="55" customFormat="1" ht="15" thickBot="1" x14ac:dyDescent="0.4">
      <c r="B33" s="113"/>
      <c r="C33" s="114"/>
      <c r="D33" s="114"/>
      <c r="E33" s="326" t="s">
        <v>20</v>
      </c>
      <c r="F33" s="306"/>
      <c r="G33" s="306"/>
      <c r="H33" s="306"/>
      <c r="I33" s="307"/>
      <c r="J33" s="115">
        <f>+J31+J32</f>
        <v>12659627.509391781</v>
      </c>
      <c r="K33" s="116"/>
      <c r="N33"/>
      <c r="O33"/>
      <c r="P33"/>
      <c r="Q33"/>
      <c r="R33"/>
    </row>
    <row r="34" spans="2:18" ht="16" thickBot="1" x14ac:dyDescent="0.4">
      <c r="B34" s="163"/>
      <c r="C34" s="164"/>
      <c r="D34" s="164"/>
      <c r="E34" s="196" t="s">
        <v>84</v>
      </c>
      <c r="F34" s="164"/>
      <c r="G34" s="164"/>
      <c r="H34" s="164"/>
      <c r="I34" s="164"/>
      <c r="J34" s="164"/>
      <c r="K34" s="165"/>
    </row>
    <row r="35" spans="2:18" x14ac:dyDescent="0.35">
      <c r="B35" s="157" t="s">
        <v>64</v>
      </c>
      <c r="C35" s="61" t="s">
        <v>45</v>
      </c>
      <c r="D35" s="61" t="s">
        <v>43</v>
      </c>
      <c r="E35" s="61">
        <v>900000</v>
      </c>
      <c r="F35" s="158">
        <v>45281</v>
      </c>
      <c r="G35" s="11">
        <v>45499</v>
      </c>
      <c r="H35" s="159">
        <f>+G35-F35</f>
        <v>218</v>
      </c>
      <c r="I35" s="160">
        <v>0.18</v>
      </c>
      <c r="J35" s="161">
        <f>E35*H35*I35/365</f>
        <v>96756.164383561641</v>
      </c>
      <c r="K35" s="162">
        <f>+E35+J35</f>
        <v>996756.16438356158</v>
      </c>
    </row>
    <row r="36" spans="2:18" x14ac:dyDescent="0.35">
      <c r="B36" s="59"/>
      <c r="C36" s="57"/>
      <c r="D36" s="57"/>
      <c r="E36" s="57"/>
      <c r="F36" s="11"/>
      <c r="G36" s="11"/>
      <c r="H36" s="18"/>
      <c r="I36" s="13"/>
      <c r="J36" s="19"/>
      <c r="K36" s="20"/>
    </row>
    <row r="37" spans="2:18" x14ac:dyDescent="0.35">
      <c r="B37" s="59" t="s">
        <v>65</v>
      </c>
      <c r="C37" s="57" t="s">
        <v>45</v>
      </c>
      <c r="D37" s="57" t="s">
        <v>43</v>
      </c>
      <c r="E37" s="57">
        <v>2500000</v>
      </c>
      <c r="F37" s="11">
        <v>45302</v>
      </c>
      <c r="G37" s="11">
        <v>45499</v>
      </c>
      <c r="H37" s="12">
        <f>+G37-F37</f>
        <v>197</v>
      </c>
      <c r="I37" s="13">
        <v>0.18</v>
      </c>
      <c r="J37" s="14">
        <f>E37*H37*I37/365</f>
        <v>242876.71232876711</v>
      </c>
      <c r="K37" s="15">
        <f>+E37+J37</f>
        <v>2742876.7123287669</v>
      </c>
    </row>
    <row r="38" spans="2:18" x14ac:dyDescent="0.35">
      <c r="B38" s="59"/>
      <c r="C38" s="57"/>
      <c r="D38" s="57"/>
      <c r="E38" s="57"/>
      <c r="F38" s="11"/>
      <c r="G38" s="11"/>
      <c r="H38" s="12"/>
      <c r="I38" s="13"/>
      <c r="J38" s="14"/>
      <c r="K38" s="15"/>
    </row>
    <row r="39" spans="2:18" x14ac:dyDescent="0.35">
      <c r="B39" s="59" t="s">
        <v>66</v>
      </c>
      <c r="C39" s="57" t="s">
        <v>45</v>
      </c>
      <c r="D39" s="57" t="s">
        <v>43</v>
      </c>
      <c r="E39" s="57">
        <v>4985000</v>
      </c>
      <c r="F39" s="11">
        <v>45307</v>
      </c>
      <c r="G39" s="11">
        <v>45499</v>
      </c>
      <c r="H39" s="12">
        <f>+G39-F39</f>
        <v>192</v>
      </c>
      <c r="I39" s="13">
        <v>0.18</v>
      </c>
      <c r="J39" s="14">
        <f>E39*H39*I39/365</f>
        <v>472004.38356164383</v>
      </c>
      <c r="K39" s="15">
        <f>+E39+J39</f>
        <v>5457004.3835616438</v>
      </c>
    </row>
    <row r="40" spans="2:18" x14ac:dyDescent="0.35">
      <c r="B40" s="59"/>
      <c r="C40" s="57"/>
      <c r="D40" s="57"/>
      <c r="E40" s="57"/>
      <c r="F40" s="11"/>
      <c r="G40" s="11"/>
      <c r="H40" s="12"/>
      <c r="I40" s="13"/>
      <c r="J40" s="14"/>
      <c r="K40" s="15"/>
    </row>
    <row r="41" spans="2:18" x14ac:dyDescent="0.35">
      <c r="B41" s="172" t="s">
        <v>91</v>
      </c>
      <c r="C41" s="173" t="s">
        <v>93</v>
      </c>
      <c r="D41" s="173" t="s">
        <v>43</v>
      </c>
      <c r="E41" s="173">
        <v>184000</v>
      </c>
      <c r="F41" s="174">
        <v>45366</v>
      </c>
      <c r="G41" s="174">
        <v>45499</v>
      </c>
      <c r="H41" s="175">
        <f>+G41-F41</f>
        <v>133</v>
      </c>
      <c r="I41" s="176">
        <v>0.18</v>
      </c>
      <c r="J41" s="177">
        <f>E41*H41*I41/365</f>
        <v>12068.383561643835</v>
      </c>
      <c r="K41" s="178">
        <f>+E41+J41</f>
        <v>196068.38356164383</v>
      </c>
    </row>
    <row r="42" spans="2:18" ht="15" thickBot="1" x14ac:dyDescent="0.4">
      <c r="B42" s="195"/>
      <c r="C42" s="124"/>
      <c r="D42" s="124"/>
      <c r="E42" s="124"/>
      <c r="F42" s="124"/>
      <c r="G42" s="124"/>
      <c r="H42" s="124"/>
      <c r="I42" s="124"/>
      <c r="J42" s="124"/>
      <c r="K42" s="166"/>
    </row>
    <row r="43" spans="2:18" ht="15" thickBot="1" x14ac:dyDescent="0.4">
      <c r="B43" s="317" t="s">
        <v>71</v>
      </c>
      <c r="C43" s="318"/>
      <c r="D43" s="319"/>
      <c r="E43" s="205">
        <f>+SUM(E35:E42)</f>
        <v>8569000</v>
      </c>
      <c r="F43" s="205"/>
      <c r="G43" s="205"/>
      <c r="H43" s="205"/>
      <c r="I43" s="205"/>
      <c r="J43" s="205"/>
      <c r="K43" s="116"/>
    </row>
    <row r="44" spans="2:18" x14ac:dyDescent="0.35">
      <c r="B44" s="204"/>
      <c r="C44" s="107"/>
      <c r="D44" s="107"/>
      <c r="E44" s="327" t="s">
        <v>72</v>
      </c>
      <c r="F44" s="327"/>
      <c r="G44" s="327"/>
      <c r="H44" s="327"/>
      <c r="I44" s="327"/>
      <c r="J44" s="201">
        <f>+SUM(J35:J43)</f>
        <v>823705.64383561641</v>
      </c>
      <c r="K44" s="108"/>
    </row>
    <row r="45" spans="2:18" ht="15" thickBot="1" x14ac:dyDescent="0.4">
      <c r="B45" s="32"/>
      <c r="C45" s="123"/>
      <c r="D45" s="123"/>
      <c r="E45" s="304" t="s">
        <v>73</v>
      </c>
      <c r="F45" s="304"/>
      <c r="G45" s="304"/>
      <c r="H45" s="304"/>
      <c r="I45" s="304"/>
      <c r="J45" s="126">
        <f>+E43</f>
        <v>8569000</v>
      </c>
      <c r="K45" s="28"/>
    </row>
    <row r="46" spans="2:18" ht="15" thickBot="1" x14ac:dyDescent="0.4">
      <c r="B46" s="127"/>
      <c r="C46" s="128"/>
      <c r="D46" s="128"/>
      <c r="E46" s="328" t="s">
        <v>74</v>
      </c>
      <c r="F46" s="329"/>
      <c r="G46" s="329"/>
      <c r="H46" s="329"/>
      <c r="I46" s="330"/>
      <c r="J46" s="125">
        <f>+J44+J45</f>
        <v>9392705.6438356172</v>
      </c>
      <c r="K46" s="129"/>
    </row>
    <row r="47" spans="2:18" ht="19" thickBot="1" x14ac:dyDescent="0.5">
      <c r="B47" s="331" t="s">
        <v>75</v>
      </c>
      <c r="C47" s="332"/>
      <c r="D47" s="332"/>
      <c r="E47" s="332"/>
      <c r="F47" s="332"/>
      <c r="G47" s="332"/>
      <c r="H47" s="332"/>
      <c r="I47" s="332"/>
      <c r="J47" s="141">
        <f>+J33-J46</f>
        <v>3266921.8655561637</v>
      </c>
      <c r="K47" s="134"/>
    </row>
    <row r="48" spans="2:18" ht="19" thickBot="1" x14ac:dyDescent="0.5">
      <c r="B48" s="147"/>
      <c r="C48" s="311" t="s">
        <v>76</v>
      </c>
      <c r="D48" s="312"/>
      <c r="E48" s="312"/>
      <c r="F48" s="312"/>
      <c r="G48" s="312"/>
      <c r="H48" s="312"/>
      <c r="I48" s="312"/>
      <c r="J48" s="313"/>
      <c r="K48" s="148"/>
    </row>
    <row r="49" spans="2:11" x14ac:dyDescent="0.35">
      <c r="B49" s="147"/>
      <c r="C49" s="333"/>
      <c r="D49" s="327"/>
      <c r="E49" s="327"/>
      <c r="F49" s="327"/>
      <c r="G49" s="327"/>
      <c r="H49" s="327"/>
      <c r="I49" s="327"/>
      <c r="J49" s="334"/>
      <c r="K49" s="148"/>
    </row>
    <row r="50" spans="2:11" x14ac:dyDescent="0.35">
      <c r="B50" s="147"/>
      <c r="C50" s="335" t="s">
        <v>77</v>
      </c>
      <c r="D50" s="336"/>
      <c r="E50" s="14">
        <f>+E30</f>
        <v>9500000</v>
      </c>
      <c r="F50" s="7"/>
      <c r="G50" s="336" t="s">
        <v>81</v>
      </c>
      <c r="H50" s="336"/>
      <c r="I50" s="337">
        <f>+J31</f>
        <v>3159627.5093917805</v>
      </c>
      <c r="J50" s="338"/>
      <c r="K50" s="148"/>
    </row>
    <row r="51" spans="2:11" x14ac:dyDescent="0.35">
      <c r="B51" s="147"/>
      <c r="C51" s="335" t="s">
        <v>78</v>
      </c>
      <c r="D51" s="336"/>
      <c r="E51" s="7">
        <f>+E43</f>
        <v>8569000</v>
      </c>
      <c r="F51" s="7"/>
      <c r="G51" s="336" t="s">
        <v>82</v>
      </c>
      <c r="H51" s="336"/>
      <c r="I51" s="337">
        <f>+J44</f>
        <v>823705.64383561641</v>
      </c>
      <c r="J51" s="338"/>
      <c r="K51" s="148"/>
    </row>
    <row r="52" spans="2:11" x14ac:dyDescent="0.35">
      <c r="B52" s="147"/>
      <c r="C52" s="335"/>
      <c r="D52" s="336"/>
      <c r="E52" s="7"/>
      <c r="F52" s="7"/>
      <c r="G52" s="303"/>
      <c r="H52" s="303"/>
      <c r="I52" s="303"/>
      <c r="J52" s="338"/>
      <c r="K52" s="148"/>
    </row>
    <row r="53" spans="2:11" x14ac:dyDescent="0.35">
      <c r="B53" s="147"/>
      <c r="C53" s="344" t="s">
        <v>79</v>
      </c>
      <c r="D53" s="345"/>
      <c r="E53" s="19">
        <f>+E50-E51</f>
        <v>931000</v>
      </c>
      <c r="F53" s="7"/>
      <c r="G53" s="345" t="s">
        <v>80</v>
      </c>
      <c r="H53" s="345"/>
      <c r="I53" s="346">
        <f>+I50-I51</f>
        <v>2335921.8655561642</v>
      </c>
      <c r="J53" s="347"/>
      <c r="K53" s="148"/>
    </row>
    <row r="54" spans="2:11" ht="15" thickBot="1" x14ac:dyDescent="0.4">
      <c r="B54" s="147"/>
      <c r="C54" s="348" t="s">
        <v>80</v>
      </c>
      <c r="D54" s="349"/>
      <c r="E54" s="135">
        <f>+I53</f>
        <v>2335921.8655561642</v>
      </c>
      <c r="F54" s="124"/>
      <c r="G54" s="323"/>
      <c r="H54" s="325"/>
      <c r="I54" s="323"/>
      <c r="J54" s="350"/>
      <c r="K54" s="148"/>
    </row>
    <row r="55" spans="2:11" s="144" customFormat="1" ht="19" thickBot="1" x14ac:dyDescent="0.5">
      <c r="B55" s="149"/>
      <c r="C55" s="339" t="s">
        <v>94</v>
      </c>
      <c r="D55" s="340"/>
      <c r="E55" s="208">
        <f>+E53+E54</f>
        <v>3266921.8655561642</v>
      </c>
      <c r="F55" s="146"/>
      <c r="G55" s="341"/>
      <c r="H55" s="342"/>
      <c r="I55" s="341"/>
      <c r="J55" s="343"/>
      <c r="K55" s="150"/>
    </row>
    <row r="56" spans="2:11" ht="15" thickBot="1" x14ac:dyDescent="0.4">
      <c r="B56" s="147"/>
      <c r="K56" s="148"/>
    </row>
    <row r="57" spans="2:11" ht="19" thickBot="1" x14ac:dyDescent="0.5">
      <c r="B57" s="294" t="s">
        <v>90</v>
      </c>
      <c r="C57" s="295"/>
      <c r="D57" s="295"/>
      <c r="E57" s="295"/>
      <c r="F57" s="295"/>
      <c r="G57" s="295"/>
      <c r="H57" s="295"/>
      <c r="I57" s="295"/>
      <c r="J57" s="295"/>
      <c r="K57" s="296"/>
    </row>
    <row r="58" spans="2:11" x14ac:dyDescent="0.35">
      <c r="B58" s="157" t="s">
        <v>63</v>
      </c>
      <c r="C58" s="61" t="s">
        <v>87</v>
      </c>
      <c r="D58" s="61" t="s">
        <v>43</v>
      </c>
      <c r="E58" s="61">
        <f>3000000+1000000</f>
        <v>4000000</v>
      </c>
      <c r="F58" s="158">
        <v>45335</v>
      </c>
      <c r="G58" s="158">
        <v>45499</v>
      </c>
      <c r="H58" s="159">
        <f>+G58-F58</f>
        <v>164</v>
      </c>
      <c r="I58" s="160">
        <v>0.18</v>
      </c>
      <c r="J58" s="161">
        <f>E58*H58*I58/365</f>
        <v>323506.84931506851</v>
      </c>
      <c r="K58" s="179">
        <f>+E58+J58</f>
        <v>4323506.8493150687</v>
      </c>
    </row>
    <row r="59" spans="2:11" x14ac:dyDescent="0.35">
      <c r="B59" s="31"/>
      <c r="C59" s="7"/>
      <c r="D59" s="7"/>
      <c r="E59" s="7"/>
      <c r="F59" s="7"/>
      <c r="G59" s="7"/>
      <c r="H59" s="7"/>
      <c r="I59" s="7"/>
      <c r="J59" s="7"/>
      <c r="K59" s="15"/>
    </row>
    <row r="60" spans="2:11" ht="15" thickBot="1" x14ac:dyDescent="0.4">
      <c r="B60" s="195"/>
      <c r="C60" s="124"/>
      <c r="D60" s="124"/>
      <c r="E60" s="124"/>
      <c r="F60" s="124"/>
      <c r="G60" s="124"/>
      <c r="H60" s="124"/>
      <c r="I60" s="124"/>
      <c r="J60" s="124"/>
      <c r="K60" s="166"/>
    </row>
    <row r="61" spans="2:11" s="25" customFormat="1" ht="16" thickBot="1" x14ac:dyDescent="0.4">
      <c r="B61" s="305" t="s">
        <v>17</v>
      </c>
      <c r="C61" s="306"/>
      <c r="D61" s="307"/>
      <c r="E61" s="205">
        <f>SUM(E58:E60)</f>
        <v>4000000</v>
      </c>
      <c r="F61" s="205"/>
      <c r="G61" s="205"/>
      <c r="H61" s="205"/>
      <c r="I61" s="205"/>
      <c r="J61" s="205">
        <f>SUM(J58:J60)</f>
        <v>323506.84931506851</v>
      </c>
      <c r="K61" s="207">
        <f>+K58</f>
        <v>4323506.8493150687</v>
      </c>
    </row>
    <row r="62" spans="2:11" ht="15" thickBot="1" x14ac:dyDescent="0.4"/>
    <row r="63" spans="2:11" ht="19" thickBot="1" x14ac:dyDescent="0.5">
      <c r="B63" s="308" t="s">
        <v>95</v>
      </c>
      <c r="C63" s="309"/>
      <c r="D63" s="309"/>
      <c r="E63" s="310"/>
      <c r="F63" s="206">
        <f>+E55+K61</f>
        <v>7590428.7148712333</v>
      </c>
    </row>
    <row r="66" spans="2:13" s="55" customFormat="1" x14ac:dyDescent="0.35">
      <c r="B66" s="59" t="s">
        <v>52</v>
      </c>
      <c r="C66" s="57" t="s">
        <v>45</v>
      </c>
      <c r="D66" s="57" t="s">
        <v>43</v>
      </c>
      <c r="E66" s="57">
        <v>1500000</v>
      </c>
      <c r="F66" s="11">
        <v>45238</v>
      </c>
      <c r="G66" s="11">
        <v>45358</v>
      </c>
      <c r="H66" s="12">
        <f>+G66-F66</f>
        <v>120</v>
      </c>
      <c r="I66" s="13">
        <v>0.18</v>
      </c>
      <c r="J66" s="14">
        <f>E66*H66*I66/365</f>
        <v>88767.123287671231</v>
      </c>
      <c r="K66" s="15">
        <f>+E66+J66</f>
        <v>1588767.1232876712</v>
      </c>
    </row>
    <row r="67" spans="2:13" s="55" customFormat="1" ht="13.75" customHeight="1" x14ac:dyDescent="0.35">
      <c r="B67" s="70"/>
      <c r="C67" s="57"/>
      <c r="D67" s="57"/>
      <c r="E67" s="71"/>
      <c r="F67" s="11"/>
      <c r="G67" s="11"/>
      <c r="H67" s="18"/>
      <c r="I67" s="13"/>
      <c r="J67" s="19"/>
      <c r="K67" s="20"/>
    </row>
    <row r="68" spans="2:13" s="55" customFormat="1" x14ac:dyDescent="0.35">
      <c r="B68" s="70" t="s">
        <v>62</v>
      </c>
      <c r="C68" s="57" t="s">
        <v>45</v>
      </c>
      <c r="D68" s="57" t="s">
        <v>43</v>
      </c>
      <c r="E68" s="71">
        <v>1000000</v>
      </c>
      <c r="F68" s="11">
        <v>45316</v>
      </c>
      <c r="G68" s="11">
        <v>45358</v>
      </c>
      <c r="H68" s="12">
        <f>+G68-F68</f>
        <v>42</v>
      </c>
      <c r="I68" s="13">
        <v>0.18</v>
      </c>
      <c r="J68" s="14">
        <f>E68*H68*I68/365</f>
        <v>20712.328767123287</v>
      </c>
      <c r="K68" s="15">
        <f>+E68+J68</f>
        <v>1020712.3287671233</v>
      </c>
      <c r="M68" s="55" t="s">
        <v>89</v>
      </c>
    </row>
    <row r="69" spans="2:13" s="55" customFormat="1" x14ac:dyDescent="0.35">
      <c r="B69" s="70"/>
      <c r="C69" s="57"/>
      <c r="D69" s="57"/>
      <c r="E69" s="71"/>
      <c r="F69" s="11"/>
      <c r="G69" s="11"/>
      <c r="H69" s="12"/>
      <c r="I69" s="13"/>
      <c r="J69" s="14"/>
      <c r="K69" s="15"/>
    </row>
    <row r="70" spans="2:13" s="55" customFormat="1" x14ac:dyDescent="0.35">
      <c r="B70" s="70" t="s">
        <v>63</v>
      </c>
      <c r="C70" s="57" t="s">
        <v>87</v>
      </c>
      <c r="D70" s="57" t="s">
        <v>43</v>
      </c>
      <c r="E70" s="71">
        <f>3000000+1000000</f>
        <v>4000000</v>
      </c>
      <c r="F70" s="11">
        <v>45335</v>
      </c>
      <c r="G70" s="11">
        <v>45358</v>
      </c>
      <c r="H70" s="12">
        <f>+G70-F70</f>
        <v>23</v>
      </c>
      <c r="I70" s="13">
        <v>0.18</v>
      </c>
      <c r="J70" s="14">
        <f>E70*H70*I70/365</f>
        <v>45369.863013698632</v>
      </c>
      <c r="K70" s="15">
        <f>+E70+J70</f>
        <v>4045369.8630136987</v>
      </c>
      <c r="M70" s="55" t="s">
        <v>88</v>
      </c>
    </row>
  </sheetData>
  <mergeCells count="33">
    <mergeCell ref="C52:D52"/>
    <mergeCell ref="G52:H52"/>
    <mergeCell ref="I52:J52"/>
    <mergeCell ref="C55:D55"/>
    <mergeCell ref="G55:H55"/>
    <mergeCell ref="I55:J55"/>
    <mergeCell ref="C53:D53"/>
    <mergeCell ref="G53:H53"/>
    <mergeCell ref="I53:J53"/>
    <mergeCell ref="C54:D54"/>
    <mergeCell ref="G54:H54"/>
    <mergeCell ref="I54:J54"/>
    <mergeCell ref="G50:H50"/>
    <mergeCell ref="I50:J50"/>
    <mergeCell ref="C51:D51"/>
    <mergeCell ref="G51:H51"/>
    <mergeCell ref="I51:J51"/>
    <mergeCell ref="B61:D61"/>
    <mergeCell ref="B63:E63"/>
    <mergeCell ref="B57:K57"/>
    <mergeCell ref="C48:J48"/>
    <mergeCell ref="B2:K2"/>
    <mergeCell ref="B30:D30"/>
    <mergeCell ref="E31:I31"/>
    <mergeCell ref="E32:I32"/>
    <mergeCell ref="E33:I33"/>
    <mergeCell ref="B43:D43"/>
    <mergeCell ref="E44:I44"/>
    <mergeCell ref="E45:I45"/>
    <mergeCell ref="E46:I46"/>
    <mergeCell ref="B47:I47"/>
    <mergeCell ref="C49:J49"/>
    <mergeCell ref="C50:D50"/>
  </mergeCells>
  <printOptions horizontalCentered="1"/>
  <pageMargins left="0.25" right="0.25" top="0.25" bottom="0.25" header="0.3" footer="0.3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C5AC5-C154-499B-89FF-218E3780AB20}">
  <dimension ref="B2:K40"/>
  <sheetViews>
    <sheetView topLeftCell="A4" workbookViewId="0">
      <selection activeCell="N32" sqref="N32"/>
    </sheetView>
  </sheetViews>
  <sheetFormatPr defaultColWidth="8.81640625" defaultRowHeight="14.5" x14ac:dyDescent="0.35"/>
  <cols>
    <col min="2" max="2" width="10.453125" bestFit="1" customWidth="1"/>
    <col min="3" max="3" width="22.453125" bestFit="1" customWidth="1"/>
    <col min="4" max="4" width="5.1796875" bestFit="1" customWidth="1"/>
    <col min="5" max="5" width="11.1796875" bestFit="1" customWidth="1"/>
    <col min="6" max="7" width="10.08984375" bestFit="1" customWidth="1"/>
    <col min="8" max="8" width="6.26953125" customWidth="1"/>
    <col min="9" max="9" width="8.6328125" customWidth="1"/>
    <col min="10" max="10" width="9.90625" bestFit="1" customWidth="1"/>
  </cols>
  <sheetData>
    <row r="2" spans="2:11" ht="15" thickBot="1" x14ac:dyDescent="0.4"/>
    <row r="3" spans="2:11" ht="19" thickBot="1" x14ac:dyDescent="0.5">
      <c r="B3" s="294" t="s">
        <v>90</v>
      </c>
      <c r="C3" s="295"/>
      <c r="D3" s="295"/>
      <c r="E3" s="295"/>
      <c r="F3" s="295"/>
      <c r="G3" s="295"/>
      <c r="H3" s="295"/>
      <c r="I3" s="295"/>
      <c r="J3" s="295"/>
      <c r="K3" s="296"/>
    </row>
    <row r="4" spans="2:11" s="55" customFormat="1" ht="14.5" customHeight="1" thickBot="1" x14ac:dyDescent="0.35">
      <c r="B4" s="288" t="s">
        <v>85</v>
      </c>
      <c r="C4" s="289"/>
      <c r="D4" s="289"/>
      <c r="E4" s="289"/>
      <c r="F4" s="289"/>
      <c r="G4" s="289"/>
      <c r="H4" s="289"/>
      <c r="I4" s="289"/>
      <c r="J4" s="289"/>
      <c r="K4" s="290"/>
    </row>
    <row r="5" spans="2:11" x14ac:dyDescent="0.35">
      <c r="B5" s="117" t="s">
        <v>63</v>
      </c>
      <c r="C5" s="90" t="s">
        <v>45</v>
      </c>
      <c r="D5" s="90" t="s">
        <v>43</v>
      </c>
      <c r="E5" s="90">
        <f>3000000+1000000</f>
        <v>4000000</v>
      </c>
      <c r="F5" s="118">
        <v>45335</v>
      </c>
      <c r="G5" s="118">
        <v>45688</v>
      </c>
      <c r="H5" s="119">
        <f>+G5-F5</f>
        <v>353</v>
      </c>
      <c r="I5" s="120">
        <v>0.18</v>
      </c>
      <c r="J5" s="121">
        <f>E5*H5*I5/365</f>
        <v>696328.76712328766</v>
      </c>
      <c r="K5" s="262">
        <f>+E5+J5</f>
        <v>4696328.7671232875</v>
      </c>
    </row>
    <row r="6" spans="2:11" x14ac:dyDescent="0.35">
      <c r="B6" s="59"/>
      <c r="C6" s="57"/>
      <c r="D6" s="57"/>
      <c r="E6" s="57"/>
      <c r="F6" s="11">
        <f>+G5</f>
        <v>45688</v>
      </c>
      <c r="G6" s="11">
        <v>45978</v>
      </c>
      <c r="H6" s="12">
        <f>+G6-F6</f>
        <v>290</v>
      </c>
      <c r="I6" s="13">
        <v>0.18</v>
      </c>
      <c r="J6" s="14">
        <f>K5*H6*I6/365</f>
        <v>671639.34696941252</v>
      </c>
      <c r="K6" s="15">
        <f>+K5+J6</f>
        <v>5367968.1140927002</v>
      </c>
    </row>
    <row r="7" spans="2:11" x14ac:dyDescent="0.35">
      <c r="B7" s="31"/>
      <c r="C7" s="7"/>
      <c r="D7" s="7"/>
      <c r="E7" s="29"/>
      <c r="F7" s="7"/>
      <c r="G7" s="7"/>
      <c r="H7" s="7"/>
      <c r="I7" s="7"/>
      <c r="J7" s="7"/>
      <c r="K7" s="15"/>
    </row>
    <row r="8" spans="2:11" s="55" customFormat="1" x14ac:dyDescent="0.35">
      <c r="B8" s="56" t="s">
        <v>100</v>
      </c>
      <c r="C8" s="57" t="s">
        <v>101</v>
      </c>
      <c r="D8" s="57" t="s">
        <v>44</v>
      </c>
      <c r="E8" s="57">
        <v>1100000</v>
      </c>
      <c r="F8" s="11">
        <v>45510</v>
      </c>
      <c r="G8" s="11">
        <v>45875</v>
      </c>
      <c r="H8" s="12">
        <f>+G8-F8</f>
        <v>365</v>
      </c>
      <c r="I8" s="13">
        <v>0.18</v>
      </c>
      <c r="J8" s="14">
        <f>E8*H8*I8/365</f>
        <v>198000</v>
      </c>
      <c r="K8" s="15">
        <f>+E8+J8</f>
        <v>1298000</v>
      </c>
    </row>
    <row r="9" spans="2:11" s="55" customFormat="1" ht="14" customHeight="1" x14ac:dyDescent="0.35">
      <c r="B9" s="56"/>
      <c r="C9" s="57"/>
      <c r="D9" s="57"/>
      <c r="E9" s="57"/>
      <c r="F9" s="11">
        <f>+G8</f>
        <v>45875</v>
      </c>
      <c r="G9" s="11">
        <v>45978</v>
      </c>
      <c r="H9" s="12">
        <f>+G9-F9</f>
        <v>103</v>
      </c>
      <c r="I9" s="13">
        <v>0.18</v>
      </c>
      <c r="J9" s="14">
        <f>K8*H9*I9/365</f>
        <v>65931.287671232873</v>
      </c>
      <c r="K9" s="15">
        <f>+K8+J9</f>
        <v>1363931.2876712328</v>
      </c>
    </row>
    <row r="10" spans="2:11" s="55" customFormat="1" x14ac:dyDescent="0.35">
      <c r="B10" s="56"/>
      <c r="C10" s="57"/>
      <c r="D10" s="57"/>
      <c r="E10" s="57"/>
      <c r="F10" s="11"/>
      <c r="G10" s="11"/>
      <c r="H10" s="12"/>
      <c r="I10" s="13"/>
      <c r="J10" s="14"/>
      <c r="K10" s="15"/>
    </row>
    <row r="11" spans="2:11" s="55" customFormat="1" ht="14" customHeight="1" x14ac:dyDescent="0.35">
      <c r="B11" s="56" t="s">
        <v>100</v>
      </c>
      <c r="C11" s="57" t="s">
        <v>102</v>
      </c>
      <c r="D11" s="57" t="s">
        <v>44</v>
      </c>
      <c r="E11" s="57">
        <v>1400000</v>
      </c>
      <c r="F11" s="11">
        <v>45510</v>
      </c>
      <c r="G11" s="11">
        <v>45875</v>
      </c>
      <c r="H11" s="12">
        <f>+G11-F11</f>
        <v>365</v>
      </c>
      <c r="I11" s="13">
        <v>0.18</v>
      </c>
      <c r="J11" s="14">
        <f>E11*H11*I11/365</f>
        <v>252000</v>
      </c>
      <c r="K11" s="15">
        <f>+E11+J11</f>
        <v>1652000</v>
      </c>
    </row>
    <row r="12" spans="2:11" s="55" customFormat="1" ht="14" customHeight="1" x14ac:dyDescent="0.35">
      <c r="B12" s="56"/>
      <c r="C12" s="57"/>
      <c r="D12" s="57"/>
      <c r="E12" s="57"/>
      <c r="F12" s="11">
        <f>+G11</f>
        <v>45875</v>
      </c>
      <c r="G12" s="11">
        <v>45978</v>
      </c>
      <c r="H12" s="12">
        <f>+G12-F12</f>
        <v>103</v>
      </c>
      <c r="I12" s="13">
        <v>0.18</v>
      </c>
      <c r="J12" s="14">
        <f>K11*H12*I12/365</f>
        <v>83912.547945205486</v>
      </c>
      <c r="K12" s="15">
        <f>+K11+J12</f>
        <v>1735912.5479452056</v>
      </c>
    </row>
    <row r="13" spans="2:11" s="55" customFormat="1" x14ac:dyDescent="0.35">
      <c r="B13" s="56"/>
      <c r="C13" s="57"/>
      <c r="D13" s="57"/>
      <c r="E13" s="57"/>
      <c r="F13" s="11"/>
      <c r="G13" s="11"/>
      <c r="H13" s="18"/>
      <c r="I13" s="13"/>
      <c r="J13" s="14"/>
      <c r="K13" s="15"/>
    </row>
    <row r="14" spans="2:11" s="55" customFormat="1" x14ac:dyDescent="0.35">
      <c r="B14" s="56" t="s">
        <v>96</v>
      </c>
      <c r="C14" s="57" t="s">
        <v>45</v>
      </c>
      <c r="D14" s="57" t="s">
        <v>43</v>
      </c>
      <c r="E14" s="57">
        <v>3000000</v>
      </c>
      <c r="F14" s="11">
        <v>45540</v>
      </c>
      <c r="G14" s="11">
        <v>45905</v>
      </c>
      <c r="H14" s="12">
        <f>+G14-F14</f>
        <v>365</v>
      </c>
      <c r="I14" s="13">
        <v>0.18</v>
      </c>
      <c r="J14" s="14">
        <f>E14*H14*I14/365</f>
        <v>540000</v>
      </c>
      <c r="K14" s="15">
        <f>+E14+J14</f>
        <v>3540000</v>
      </c>
    </row>
    <row r="15" spans="2:11" s="55" customFormat="1" x14ac:dyDescent="0.35">
      <c r="B15" s="56"/>
      <c r="C15" s="57"/>
      <c r="D15" s="57"/>
      <c r="E15" s="57"/>
      <c r="F15" s="11">
        <f>+G14</f>
        <v>45905</v>
      </c>
      <c r="G15" s="11">
        <v>45978</v>
      </c>
      <c r="H15" s="12">
        <f>+G15-F15</f>
        <v>73</v>
      </c>
      <c r="I15" s="13">
        <v>0.18</v>
      </c>
      <c r="J15" s="14">
        <f>K14*H15*I15/365</f>
        <v>127440</v>
      </c>
      <c r="K15" s="15">
        <f>+K14+J15</f>
        <v>3667440</v>
      </c>
    </row>
    <row r="16" spans="2:11" s="55" customFormat="1" x14ac:dyDescent="0.35">
      <c r="B16" s="56"/>
      <c r="C16" s="57"/>
      <c r="D16" s="57"/>
      <c r="E16" s="57"/>
      <c r="F16" s="11"/>
      <c r="G16" s="11"/>
      <c r="H16" s="18"/>
      <c r="I16" s="13"/>
      <c r="J16" s="14"/>
      <c r="K16" s="15"/>
    </row>
    <row r="17" spans="2:11" s="55" customFormat="1" x14ac:dyDescent="0.35">
      <c r="B17" s="56" t="s">
        <v>98</v>
      </c>
      <c r="C17" s="57" t="s">
        <v>45</v>
      </c>
      <c r="D17" s="57" t="s">
        <v>43</v>
      </c>
      <c r="E17" s="57">
        <v>10000000</v>
      </c>
      <c r="F17" s="11">
        <v>45580</v>
      </c>
      <c r="G17" s="11">
        <v>45945</v>
      </c>
      <c r="H17" s="12">
        <f>+G17-F17</f>
        <v>365</v>
      </c>
      <c r="I17" s="13">
        <v>0.18</v>
      </c>
      <c r="J17" s="14">
        <f>E17*H17*I17/365</f>
        <v>1800000</v>
      </c>
      <c r="K17" s="15">
        <f>+E17+J17</f>
        <v>11800000</v>
      </c>
    </row>
    <row r="18" spans="2:11" s="55" customFormat="1" x14ac:dyDescent="0.35">
      <c r="B18" s="56"/>
      <c r="C18" s="57"/>
      <c r="D18" s="57"/>
      <c r="E18" s="57"/>
      <c r="F18" s="11">
        <f>+G17</f>
        <v>45945</v>
      </c>
      <c r="G18" s="11">
        <v>45978</v>
      </c>
      <c r="H18" s="12">
        <f>+G18-F18</f>
        <v>33</v>
      </c>
      <c r="I18" s="13">
        <v>0.18</v>
      </c>
      <c r="J18" s="14">
        <f>K17*H18*I18/365</f>
        <v>192032.87671232875</v>
      </c>
      <c r="K18" s="15">
        <f>+K17+J18</f>
        <v>11992032.87671233</v>
      </c>
    </row>
    <row r="19" spans="2:11" s="55" customFormat="1" x14ac:dyDescent="0.35">
      <c r="B19" s="56"/>
      <c r="C19" s="57"/>
      <c r="D19" s="57"/>
      <c r="E19" s="57"/>
      <c r="F19" s="11"/>
      <c r="G19" s="11"/>
      <c r="H19" s="12"/>
      <c r="I19" s="13"/>
      <c r="J19" s="14"/>
      <c r="K19" s="15"/>
    </row>
    <row r="20" spans="2:11" ht="15" thickBot="1" x14ac:dyDescent="0.4">
      <c r="B20" s="32"/>
      <c r="C20" s="123"/>
      <c r="D20" s="123"/>
      <c r="E20" s="257"/>
      <c r="F20" s="123"/>
      <c r="G20" s="123"/>
      <c r="H20" s="123"/>
      <c r="I20" s="123"/>
      <c r="J20" s="123"/>
      <c r="K20" s="28"/>
    </row>
    <row r="21" spans="2:11" s="245" customFormat="1" ht="19" thickBot="1" x14ac:dyDescent="0.5">
      <c r="B21" s="297" t="s">
        <v>111</v>
      </c>
      <c r="C21" s="298"/>
      <c r="D21" s="299"/>
      <c r="E21" s="258">
        <f>SUM(E5:E20)</f>
        <v>19500000</v>
      </c>
      <c r="F21" s="259"/>
      <c r="G21" s="282" t="s">
        <v>112</v>
      </c>
      <c r="H21" s="283"/>
      <c r="I21" s="284"/>
      <c r="J21" s="260">
        <f>SUM(J5:J20)</f>
        <v>4627284.8264214676</v>
      </c>
      <c r="K21" s="261"/>
    </row>
    <row r="22" spans="2:11" s="25" customFormat="1" ht="16" thickBot="1" x14ac:dyDescent="0.4">
      <c r="B22" s="228"/>
      <c r="C22" s="34"/>
      <c r="D22" s="34"/>
      <c r="E22" s="34"/>
      <c r="J22" s="229"/>
      <c r="K22" s="230"/>
    </row>
    <row r="23" spans="2:11" ht="15" customHeight="1" thickBot="1" x14ac:dyDescent="0.4">
      <c r="B23" s="291" t="s">
        <v>84</v>
      </c>
      <c r="C23" s="292"/>
      <c r="D23" s="292"/>
      <c r="E23" s="292"/>
      <c r="F23" s="292"/>
      <c r="G23" s="292"/>
      <c r="H23" s="292"/>
      <c r="I23" s="292"/>
      <c r="J23" s="292"/>
      <c r="K23" s="293"/>
    </row>
    <row r="24" spans="2:11" x14ac:dyDescent="0.35">
      <c r="B24" s="211"/>
      <c r="C24" s="212"/>
      <c r="D24" s="212"/>
      <c r="E24" s="212"/>
      <c r="F24" s="213"/>
      <c r="G24" s="213"/>
      <c r="H24" s="214"/>
      <c r="I24" s="215"/>
      <c r="J24" s="216"/>
      <c r="K24" s="217"/>
    </row>
    <row r="25" spans="2:11" x14ac:dyDescent="0.35">
      <c r="B25" s="59" t="s">
        <v>99</v>
      </c>
      <c r="C25" s="57" t="s">
        <v>101</v>
      </c>
      <c r="D25" s="57" t="s">
        <v>44</v>
      </c>
      <c r="E25" s="57">
        <v>1000000</v>
      </c>
      <c r="F25" s="11">
        <v>45586</v>
      </c>
      <c r="G25" s="11">
        <v>45951</v>
      </c>
      <c r="H25" s="12">
        <f>+G25-F25</f>
        <v>365</v>
      </c>
      <c r="I25" s="13">
        <v>0.18</v>
      </c>
      <c r="J25" s="14">
        <f>E25*H25*I25/365</f>
        <v>180000</v>
      </c>
      <c r="K25" s="15">
        <f>+E25+J25</f>
        <v>1180000</v>
      </c>
    </row>
    <row r="26" spans="2:11" x14ac:dyDescent="0.35">
      <c r="B26" s="70"/>
      <c r="C26" s="71"/>
      <c r="D26" s="71"/>
      <c r="E26" s="71"/>
      <c r="F26" s="11">
        <f>+G25</f>
        <v>45951</v>
      </c>
      <c r="G26" s="11">
        <v>45978</v>
      </c>
      <c r="H26" s="12">
        <f>+G26-F26</f>
        <v>27</v>
      </c>
      <c r="I26" s="13">
        <v>0.18</v>
      </c>
      <c r="J26" s="14">
        <f>K25*H26*I26/365</f>
        <v>15711.780821917808</v>
      </c>
      <c r="K26" s="15">
        <f>+K25+J26</f>
        <v>1195711.7808219178</v>
      </c>
    </row>
    <row r="27" spans="2:11" x14ac:dyDescent="0.35">
      <c r="B27" s="70"/>
      <c r="C27" s="71"/>
      <c r="D27" s="71"/>
      <c r="E27" s="71"/>
      <c r="F27" s="181"/>
      <c r="G27" s="181"/>
      <c r="H27" s="210"/>
      <c r="I27" s="182"/>
      <c r="J27" s="135"/>
      <c r="K27" s="112"/>
    </row>
    <row r="28" spans="2:11" x14ac:dyDescent="0.35">
      <c r="B28" s="70" t="s">
        <v>106</v>
      </c>
      <c r="C28" s="71" t="s">
        <v>105</v>
      </c>
      <c r="D28" s="71" t="s">
        <v>44</v>
      </c>
      <c r="E28" s="71">
        <v>1400000</v>
      </c>
      <c r="F28" s="181">
        <v>45750</v>
      </c>
      <c r="G28" s="11">
        <v>45978</v>
      </c>
      <c r="H28" s="12">
        <f>+G28-F28</f>
        <v>228</v>
      </c>
      <c r="I28" s="13">
        <v>0.18</v>
      </c>
      <c r="J28" s="14">
        <f>E28*H28*I28/365</f>
        <v>157413.69863013699</v>
      </c>
      <c r="K28" s="15">
        <f>+E28+J28</f>
        <v>1557413.6986301369</v>
      </c>
    </row>
    <row r="29" spans="2:11" x14ac:dyDescent="0.35">
      <c r="B29" s="70"/>
      <c r="C29" s="71"/>
      <c r="D29" s="71"/>
      <c r="E29" s="71"/>
      <c r="F29" s="181"/>
      <c r="G29" s="181"/>
      <c r="H29" s="210"/>
      <c r="I29" s="182"/>
      <c r="J29" s="135"/>
      <c r="K29" s="112"/>
    </row>
    <row r="30" spans="2:11" x14ac:dyDescent="0.35">
      <c r="B30" s="70" t="s">
        <v>106</v>
      </c>
      <c r="C30" s="71" t="s">
        <v>45</v>
      </c>
      <c r="D30" s="71" t="s">
        <v>43</v>
      </c>
      <c r="E30" s="71">
        <v>14000000</v>
      </c>
      <c r="F30" s="181">
        <v>45750</v>
      </c>
      <c r="G30" s="11">
        <v>45978</v>
      </c>
      <c r="H30" s="12">
        <f>+G30-F30</f>
        <v>228</v>
      </c>
      <c r="I30" s="13">
        <v>0.18</v>
      </c>
      <c r="J30" s="14">
        <f>E30*H30*I30/365</f>
        <v>1574136.98630137</v>
      </c>
      <c r="K30" s="15">
        <f>+E30+J30</f>
        <v>15574136.98630137</v>
      </c>
    </row>
    <row r="31" spans="2:11" x14ac:dyDescent="0.35">
      <c r="B31" s="70"/>
      <c r="C31" s="71"/>
      <c r="D31" s="71"/>
      <c r="E31" s="71"/>
      <c r="F31" s="181"/>
      <c r="G31" s="181"/>
      <c r="H31" s="210"/>
      <c r="I31" s="13"/>
      <c r="J31" s="14"/>
      <c r="K31" s="15"/>
    </row>
    <row r="32" spans="2:11" x14ac:dyDescent="0.35">
      <c r="B32" s="70" t="s">
        <v>114</v>
      </c>
      <c r="C32" s="71" t="s">
        <v>45</v>
      </c>
      <c r="D32" s="71" t="s">
        <v>43</v>
      </c>
      <c r="E32" s="71">
        <v>3000000</v>
      </c>
      <c r="F32" s="181">
        <v>45755</v>
      </c>
      <c r="G32" s="11">
        <v>45978</v>
      </c>
      <c r="H32" s="12">
        <f>+G32-F32</f>
        <v>223</v>
      </c>
      <c r="I32" s="13">
        <v>0.18</v>
      </c>
      <c r="J32" s="14">
        <f>E32*H32*I32/365</f>
        <v>329917.80821917806</v>
      </c>
      <c r="K32" s="15">
        <f>+E32+J32</f>
        <v>3329917.8082191781</v>
      </c>
    </row>
    <row r="33" spans="2:11" x14ac:dyDescent="0.35">
      <c r="B33" s="70"/>
      <c r="C33" s="71"/>
      <c r="D33" s="71"/>
      <c r="E33" s="71"/>
      <c r="F33" s="181"/>
      <c r="G33" s="181"/>
      <c r="H33" s="210"/>
      <c r="I33" s="182"/>
      <c r="J33" s="135"/>
      <c r="K33" s="112"/>
    </row>
    <row r="34" spans="2:11" x14ac:dyDescent="0.35">
      <c r="B34" s="271" t="s">
        <v>116</v>
      </c>
      <c r="C34" s="272" t="s">
        <v>45</v>
      </c>
      <c r="D34" s="272" t="s">
        <v>43</v>
      </c>
      <c r="E34" s="272">
        <v>2470000</v>
      </c>
      <c r="F34" s="11">
        <v>45979</v>
      </c>
      <c r="G34" s="181"/>
      <c r="H34" s="210"/>
      <c r="I34" s="182"/>
      <c r="J34" s="135"/>
      <c r="K34" s="112"/>
    </row>
    <row r="35" spans="2:11" ht="15" thickBot="1" x14ac:dyDescent="0.4">
      <c r="B35" s="195"/>
      <c r="C35" s="124"/>
      <c r="D35" s="124"/>
      <c r="E35" s="226"/>
      <c r="F35" s="124"/>
      <c r="G35" s="124"/>
      <c r="H35" s="124"/>
      <c r="I35" s="124"/>
      <c r="J35" s="124"/>
      <c r="K35" s="166"/>
    </row>
    <row r="36" spans="2:11" s="144" customFormat="1" ht="19" thickBot="1" x14ac:dyDescent="0.5">
      <c r="B36" s="300" t="s">
        <v>71</v>
      </c>
      <c r="C36" s="301"/>
      <c r="D36" s="302"/>
      <c r="E36" s="225">
        <f>+SUM(E24:E35)</f>
        <v>21870000</v>
      </c>
      <c r="F36" s="243"/>
      <c r="G36" s="285" t="s">
        <v>113</v>
      </c>
      <c r="H36" s="286"/>
      <c r="I36" s="287"/>
      <c r="J36" s="244">
        <f>+SUM(J25:J35)</f>
        <v>2257180.273972603</v>
      </c>
      <c r="K36" s="246"/>
    </row>
    <row r="37" spans="2:11" s="25" customFormat="1" ht="15.5" x14ac:dyDescent="0.35">
      <c r="B37" s="231"/>
      <c r="C37" s="232"/>
      <c r="D37" s="232"/>
      <c r="E37" s="232"/>
      <c r="F37" s="233"/>
      <c r="G37" s="233"/>
      <c r="H37" s="233"/>
      <c r="I37" s="233"/>
      <c r="J37" s="234"/>
      <c r="K37" s="235"/>
    </row>
    <row r="38" spans="2:11" ht="15.5" x14ac:dyDescent="0.35">
      <c r="B38" s="31"/>
      <c r="C38" s="7"/>
      <c r="D38" s="7"/>
      <c r="E38" s="303" t="s">
        <v>19</v>
      </c>
      <c r="F38" s="303"/>
      <c r="G38" s="303"/>
      <c r="H38" s="303"/>
      <c r="I38" s="303"/>
      <c r="J38" s="242">
        <f>+J21-J36</f>
        <v>2370104.5524488646</v>
      </c>
      <c r="K38" s="8"/>
    </row>
    <row r="39" spans="2:11" ht="16" thickBot="1" x14ac:dyDescent="0.4">
      <c r="B39" s="32"/>
      <c r="C39" s="123"/>
      <c r="D39" s="123"/>
      <c r="E39" s="304" t="s">
        <v>110</v>
      </c>
      <c r="F39" s="304"/>
      <c r="G39" s="304"/>
      <c r="H39" s="304"/>
      <c r="I39" s="304"/>
      <c r="J39" s="240">
        <f>+E21-E36</f>
        <v>-2370000</v>
      </c>
      <c r="K39" s="28"/>
    </row>
    <row r="40" spans="2:11" ht="19" thickBot="1" x14ac:dyDescent="0.5">
      <c r="B40" s="280" t="s">
        <v>108</v>
      </c>
      <c r="C40" s="281"/>
      <c r="D40" s="281"/>
      <c r="E40" s="281"/>
      <c r="F40" s="281"/>
      <c r="G40" s="281"/>
      <c r="H40" s="281"/>
      <c r="I40" s="281"/>
      <c r="J40" s="236">
        <f>+J38+J39</f>
        <v>104.55244886456057</v>
      </c>
      <c r="K40" s="238"/>
    </row>
  </sheetData>
  <mergeCells count="10">
    <mergeCell ref="B3:K3"/>
    <mergeCell ref="B21:D21"/>
    <mergeCell ref="B36:D36"/>
    <mergeCell ref="E38:I38"/>
    <mergeCell ref="E39:I39"/>
    <mergeCell ref="B40:I40"/>
    <mergeCell ref="G21:I21"/>
    <mergeCell ref="G36:I36"/>
    <mergeCell ref="B4:K4"/>
    <mergeCell ref="B23:K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102"/>
  <sheetViews>
    <sheetView tabSelected="1" view="pageBreakPreview" topLeftCell="A89" zoomScale="85" zoomScaleNormal="100" zoomScaleSheetLayoutView="85" workbookViewId="0">
      <selection activeCell="G72" sqref="G72"/>
    </sheetView>
  </sheetViews>
  <sheetFormatPr defaultRowHeight="14.5" x14ac:dyDescent="0.35"/>
  <cols>
    <col min="2" max="2" width="11.6328125" customWidth="1"/>
    <col min="3" max="3" width="22.36328125" customWidth="1"/>
    <col min="4" max="4" width="6" bestFit="1" customWidth="1"/>
    <col min="5" max="5" width="11.26953125" style="26" bestFit="1" customWidth="1"/>
    <col min="6" max="6" width="11.1796875" bestFit="1" customWidth="1"/>
    <col min="7" max="7" width="11" bestFit="1" customWidth="1"/>
    <col min="8" max="8" width="8.81640625" bestFit="1" customWidth="1"/>
    <col min="9" max="9" width="9.36328125" customWidth="1"/>
    <col min="10" max="10" width="13.1796875" bestFit="1" customWidth="1"/>
    <col min="11" max="11" width="9.54296875" bestFit="1" customWidth="1"/>
    <col min="14" max="14" width="10.81640625" bestFit="1" customWidth="1"/>
    <col min="15" max="15" width="16.1796875" bestFit="1" customWidth="1"/>
  </cols>
  <sheetData>
    <row r="1" spans="2:11" ht="15" thickBot="1" x14ac:dyDescent="0.4"/>
    <row r="2" spans="2:11" s="55" customFormat="1" ht="19" thickBot="1" x14ac:dyDescent="0.5">
      <c r="B2" s="314" t="s">
        <v>109</v>
      </c>
      <c r="C2" s="315"/>
      <c r="D2" s="315"/>
      <c r="E2" s="315"/>
      <c r="F2" s="315"/>
      <c r="G2" s="315"/>
      <c r="H2" s="315"/>
      <c r="I2" s="315"/>
      <c r="J2" s="315"/>
      <c r="K2" s="316"/>
    </row>
    <row r="3" spans="2:11" s="171" customFormat="1" ht="29.5" thickBot="1" x14ac:dyDescent="0.4">
      <c r="B3" s="167" t="s">
        <v>1</v>
      </c>
      <c r="C3" s="168" t="s">
        <v>40</v>
      </c>
      <c r="D3" s="168" t="s">
        <v>42</v>
      </c>
      <c r="E3" s="169" t="s">
        <v>2</v>
      </c>
      <c r="F3" s="169" t="s">
        <v>3</v>
      </c>
      <c r="G3" s="169" t="s">
        <v>4</v>
      </c>
      <c r="H3" s="169" t="s">
        <v>5</v>
      </c>
      <c r="I3" s="169" t="s">
        <v>6</v>
      </c>
      <c r="J3" s="169" t="s">
        <v>7</v>
      </c>
      <c r="K3" s="170" t="s">
        <v>8</v>
      </c>
    </row>
    <row r="4" spans="2:11" s="55" customFormat="1" ht="14.5" customHeight="1" thickBot="1" x14ac:dyDescent="0.35">
      <c r="B4" s="354" t="s">
        <v>85</v>
      </c>
      <c r="C4" s="355"/>
      <c r="D4" s="355"/>
      <c r="E4" s="355"/>
      <c r="F4" s="355"/>
      <c r="G4" s="355"/>
      <c r="H4" s="355"/>
      <c r="I4" s="355"/>
      <c r="J4" s="355"/>
      <c r="K4" s="356"/>
    </row>
    <row r="5" spans="2:11" s="55" customFormat="1" x14ac:dyDescent="0.35">
      <c r="B5" s="60" t="s">
        <v>47</v>
      </c>
      <c r="C5" s="61" t="s">
        <v>41</v>
      </c>
      <c r="D5" s="61" t="s">
        <v>43</v>
      </c>
      <c r="E5" s="61">
        <v>500000</v>
      </c>
      <c r="F5" s="158">
        <v>43868</v>
      </c>
      <c r="G5" s="158">
        <v>44233</v>
      </c>
      <c r="H5" s="159">
        <f t="shared" ref="H5:H11" si="0">+G5-F5</f>
        <v>365</v>
      </c>
      <c r="I5" s="160">
        <v>0.18</v>
      </c>
      <c r="J5" s="161">
        <f>E5*H5*I5/365</f>
        <v>90000</v>
      </c>
      <c r="K5" s="162">
        <f>+E5+J5</f>
        <v>590000</v>
      </c>
    </row>
    <row r="6" spans="2:11" s="55" customFormat="1" x14ac:dyDescent="0.35">
      <c r="B6" s="60"/>
      <c r="C6" s="61"/>
      <c r="D6" s="61"/>
      <c r="E6" s="61"/>
      <c r="F6" s="11">
        <v>44234</v>
      </c>
      <c r="G6" s="11">
        <v>44599</v>
      </c>
      <c r="H6" s="12">
        <f t="shared" si="0"/>
        <v>365</v>
      </c>
      <c r="I6" s="13">
        <v>0.18</v>
      </c>
      <c r="J6" s="14">
        <f t="shared" ref="J6:J11" si="1">K5*H6*I6/365</f>
        <v>106200</v>
      </c>
      <c r="K6" s="15">
        <f t="shared" ref="K6:K11" si="2">+K5+J6</f>
        <v>696200</v>
      </c>
    </row>
    <row r="7" spans="2:11" s="55" customFormat="1" x14ac:dyDescent="0.35">
      <c r="B7" s="60"/>
      <c r="C7" s="61"/>
      <c r="D7" s="61"/>
      <c r="E7" s="61"/>
      <c r="F7" s="11">
        <v>44599</v>
      </c>
      <c r="G7" s="11">
        <v>44964</v>
      </c>
      <c r="H7" s="12">
        <f t="shared" si="0"/>
        <v>365</v>
      </c>
      <c r="I7" s="13">
        <v>0.18</v>
      </c>
      <c r="J7" s="14">
        <f t="shared" si="1"/>
        <v>125316</v>
      </c>
      <c r="K7" s="15">
        <f t="shared" si="2"/>
        <v>821516</v>
      </c>
    </row>
    <row r="8" spans="2:11" s="55" customFormat="1" x14ac:dyDescent="0.35">
      <c r="B8" s="60"/>
      <c r="C8" s="61"/>
      <c r="D8" s="61"/>
      <c r="E8" s="61"/>
      <c r="F8" s="11">
        <v>44964</v>
      </c>
      <c r="G8" s="11">
        <v>45329</v>
      </c>
      <c r="H8" s="12">
        <f t="shared" si="0"/>
        <v>365</v>
      </c>
      <c r="I8" s="13">
        <v>0.18</v>
      </c>
      <c r="J8" s="14">
        <f t="shared" si="1"/>
        <v>147872.87999999998</v>
      </c>
      <c r="K8" s="15">
        <f t="shared" si="2"/>
        <v>969388.88</v>
      </c>
    </row>
    <row r="9" spans="2:11" s="55" customFormat="1" x14ac:dyDescent="0.35">
      <c r="B9" s="60"/>
      <c r="C9" s="61"/>
      <c r="D9" s="61"/>
      <c r="E9" s="61"/>
      <c r="F9" s="11">
        <f>+G8</f>
        <v>45329</v>
      </c>
      <c r="G9" s="11">
        <v>45694</v>
      </c>
      <c r="H9" s="12">
        <f t="shared" si="0"/>
        <v>365</v>
      </c>
      <c r="I9" s="13">
        <v>0.18</v>
      </c>
      <c r="J9" s="14">
        <f t="shared" si="1"/>
        <v>174489.99839999998</v>
      </c>
      <c r="K9" s="15">
        <f t="shared" si="2"/>
        <v>1143878.8784</v>
      </c>
    </row>
    <row r="10" spans="2:11" s="55" customFormat="1" x14ac:dyDescent="0.35">
      <c r="B10" s="60"/>
      <c r="C10" s="61"/>
      <c r="D10" s="61"/>
      <c r="E10" s="61"/>
      <c r="F10" s="11">
        <f>+G9</f>
        <v>45694</v>
      </c>
      <c r="G10" s="11">
        <v>46059</v>
      </c>
      <c r="H10" s="12">
        <f t="shared" si="0"/>
        <v>365</v>
      </c>
      <c r="I10" s="13">
        <v>0.18</v>
      </c>
      <c r="J10" s="14">
        <f t="shared" si="1"/>
        <v>205898.19811199998</v>
      </c>
      <c r="K10" s="15">
        <f t="shared" si="2"/>
        <v>1349777.0765120001</v>
      </c>
    </row>
    <row r="11" spans="2:11" s="55" customFormat="1" x14ac:dyDescent="0.35">
      <c r="B11" s="60"/>
      <c r="C11" s="61"/>
      <c r="D11" s="61"/>
      <c r="E11" s="61"/>
      <c r="F11" s="11">
        <f>G10</f>
        <v>46059</v>
      </c>
      <c r="G11" s="11">
        <v>46141</v>
      </c>
      <c r="H11" s="12">
        <f t="shared" si="0"/>
        <v>82</v>
      </c>
      <c r="I11" s="13">
        <v>0.18</v>
      </c>
      <c r="J11" s="14">
        <f t="shared" si="1"/>
        <v>54582.766162512657</v>
      </c>
      <c r="K11" s="15">
        <f t="shared" si="2"/>
        <v>1404359.8426745126</v>
      </c>
    </row>
    <row r="12" spans="2:11" s="55" customFormat="1" x14ac:dyDescent="0.35">
      <c r="B12" s="60"/>
      <c r="C12" s="61"/>
      <c r="D12" s="61"/>
      <c r="E12" s="61"/>
      <c r="F12" s="11"/>
      <c r="G12" s="11"/>
      <c r="H12" s="17"/>
      <c r="I12" s="13"/>
      <c r="J12" s="14"/>
      <c r="K12" s="15"/>
    </row>
    <row r="13" spans="2:11" s="55" customFormat="1" x14ac:dyDescent="0.35">
      <c r="B13" s="56" t="s">
        <v>48</v>
      </c>
      <c r="C13" s="57" t="s">
        <v>45</v>
      </c>
      <c r="D13" s="57" t="s">
        <v>43</v>
      </c>
      <c r="E13" s="57">
        <v>500000</v>
      </c>
      <c r="F13" s="11">
        <v>44915</v>
      </c>
      <c r="G13" s="11">
        <v>45280</v>
      </c>
      <c r="H13" s="12">
        <f>+G13-F13</f>
        <v>365</v>
      </c>
      <c r="I13" s="13">
        <v>0.18</v>
      </c>
      <c r="J13" s="14">
        <f>E13*H13*I13/365</f>
        <v>90000</v>
      </c>
      <c r="K13" s="15">
        <f>+E13+J13</f>
        <v>590000</v>
      </c>
    </row>
    <row r="14" spans="2:11" s="55" customFormat="1" x14ac:dyDescent="0.35">
      <c r="B14" s="56"/>
      <c r="C14" s="57"/>
      <c r="D14" s="57"/>
      <c r="E14" s="57"/>
      <c r="F14" s="11">
        <v>45280</v>
      </c>
      <c r="G14" s="11">
        <v>45645</v>
      </c>
      <c r="H14" s="18">
        <f>+G14-F14</f>
        <v>365</v>
      </c>
      <c r="I14" s="13">
        <v>0.18</v>
      </c>
      <c r="J14" s="14">
        <f>K13*H14*I14/365</f>
        <v>106200</v>
      </c>
      <c r="K14" s="15">
        <f>+K13+J14</f>
        <v>696200</v>
      </c>
    </row>
    <row r="15" spans="2:11" s="55" customFormat="1" x14ac:dyDescent="0.35">
      <c r="B15" s="56"/>
      <c r="C15" s="57"/>
      <c r="D15" s="57"/>
      <c r="E15" s="57"/>
      <c r="F15" s="11">
        <f>+G14</f>
        <v>45645</v>
      </c>
      <c r="G15" s="11">
        <v>46010</v>
      </c>
      <c r="H15" s="12">
        <f>+G15-F15</f>
        <v>365</v>
      </c>
      <c r="I15" s="13">
        <v>0.18</v>
      </c>
      <c r="J15" s="14">
        <f>K14*H15*I15/365</f>
        <v>125316</v>
      </c>
      <c r="K15" s="15">
        <f>+K14+J15</f>
        <v>821516</v>
      </c>
    </row>
    <row r="16" spans="2:11" s="55" customFormat="1" x14ac:dyDescent="0.35">
      <c r="B16" s="56"/>
      <c r="C16" s="57"/>
      <c r="D16" s="57"/>
      <c r="E16" s="57"/>
      <c r="F16" s="11">
        <f>G15</f>
        <v>46010</v>
      </c>
      <c r="G16" s="11">
        <v>46141</v>
      </c>
      <c r="H16" s="12">
        <f>+G16-F16</f>
        <v>131</v>
      </c>
      <c r="I16" s="13">
        <v>0.18</v>
      </c>
      <c r="J16" s="14">
        <f>K15*H16*I16/365</f>
        <v>53072.184328767114</v>
      </c>
      <c r="K16" s="15">
        <f>+K15+J16</f>
        <v>874588.18432876712</v>
      </c>
    </row>
    <row r="17" spans="2:11" s="55" customFormat="1" x14ac:dyDescent="0.35">
      <c r="B17" s="56"/>
      <c r="C17" s="57"/>
      <c r="D17" s="57"/>
      <c r="E17" s="57"/>
      <c r="F17" s="11"/>
      <c r="G17" s="11"/>
      <c r="H17" s="18"/>
      <c r="I17" s="13"/>
      <c r="J17" s="19"/>
      <c r="K17" s="20"/>
    </row>
    <row r="18" spans="2:11" s="55" customFormat="1" x14ac:dyDescent="0.35">
      <c r="B18" s="56" t="s">
        <v>48</v>
      </c>
      <c r="C18" s="57" t="s">
        <v>45</v>
      </c>
      <c r="D18" s="57" t="s">
        <v>44</v>
      </c>
      <c r="E18" s="57">
        <v>500000</v>
      </c>
      <c r="F18" s="11">
        <v>44915</v>
      </c>
      <c r="G18" s="11">
        <v>45280</v>
      </c>
      <c r="H18" s="12">
        <f>+G18-F18</f>
        <v>365</v>
      </c>
      <c r="I18" s="13">
        <v>0.18</v>
      </c>
      <c r="J18" s="14">
        <f>E18*H18*I18/365</f>
        <v>90000</v>
      </c>
      <c r="K18" s="15">
        <f>+E18+J18</f>
        <v>590000</v>
      </c>
    </row>
    <row r="19" spans="2:11" s="55" customFormat="1" x14ac:dyDescent="0.35">
      <c r="B19" s="56"/>
      <c r="C19" s="57"/>
      <c r="D19" s="57"/>
      <c r="E19" s="57"/>
      <c r="F19" s="11">
        <v>45280</v>
      </c>
      <c r="G19" s="11">
        <v>45645</v>
      </c>
      <c r="H19" s="18">
        <f>+G19-F19</f>
        <v>365</v>
      </c>
      <c r="I19" s="13">
        <v>0.18</v>
      </c>
      <c r="J19" s="14">
        <f>K18*H19*I19/365</f>
        <v>106200</v>
      </c>
      <c r="K19" s="15">
        <f>+K18+J19</f>
        <v>696200</v>
      </c>
    </row>
    <row r="20" spans="2:11" s="55" customFormat="1" x14ac:dyDescent="0.35">
      <c r="B20" s="56"/>
      <c r="C20" s="57"/>
      <c r="D20" s="57"/>
      <c r="E20" s="57"/>
      <c r="F20" s="11">
        <f>+G19</f>
        <v>45645</v>
      </c>
      <c r="G20" s="11">
        <v>46010</v>
      </c>
      <c r="H20" s="12">
        <f>+G20-F20</f>
        <v>365</v>
      </c>
      <c r="I20" s="13">
        <v>0.18</v>
      </c>
      <c r="J20" s="14">
        <f>K19*H20*I20/365</f>
        <v>125316</v>
      </c>
      <c r="K20" s="15">
        <f>+K19+J20</f>
        <v>821516</v>
      </c>
    </row>
    <row r="21" spans="2:11" s="55" customFormat="1" x14ac:dyDescent="0.35">
      <c r="B21" s="56"/>
      <c r="C21" s="57"/>
      <c r="D21" s="57"/>
      <c r="E21" s="57"/>
      <c r="F21" s="11">
        <f>G20</f>
        <v>46010</v>
      </c>
      <c r="G21" s="11">
        <v>46141</v>
      </c>
      <c r="H21" s="12">
        <f>+G21-F21</f>
        <v>131</v>
      </c>
      <c r="I21" s="13">
        <v>0.18</v>
      </c>
      <c r="J21" s="14">
        <f>K20*H21*I21/365</f>
        <v>53072.184328767114</v>
      </c>
      <c r="K21" s="15">
        <f>+K20+J21</f>
        <v>874588.18432876712</v>
      </c>
    </row>
    <row r="22" spans="2:11" s="55" customFormat="1" x14ac:dyDescent="0.35">
      <c r="B22" s="56"/>
      <c r="C22" s="57"/>
      <c r="D22" s="57"/>
      <c r="E22" s="57"/>
      <c r="F22" s="11"/>
      <c r="G22" s="11"/>
      <c r="H22" s="18"/>
      <c r="I22" s="13"/>
      <c r="J22" s="19"/>
      <c r="K22" s="20"/>
    </row>
    <row r="23" spans="2:11" s="55" customFormat="1" x14ac:dyDescent="0.35">
      <c r="B23" s="56" t="s">
        <v>49</v>
      </c>
      <c r="C23" s="57" t="s">
        <v>46</v>
      </c>
      <c r="D23" s="57" t="s">
        <v>43</v>
      </c>
      <c r="E23" s="57">
        <v>3000000</v>
      </c>
      <c r="F23" s="11">
        <v>44922</v>
      </c>
      <c r="G23" s="11">
        <v>45287</v>
      </c>
      <c r="H23" s="12">
        <f>+G23-F23</f>
        <v>365</v>
      </c>
      <c r="I23" s="13">
        <v>0.18</v>
      </c>
      <c r="J23" s="14">
        <f>E23*H23*I23/365</f>
        <v>540000</v>
      </c>
      <c r="K23" s="15">
        <f>+E23+J23</f>
        <v>3540000</v>
      </c>
    </row>
    <row r="24" spans="2:11" s="55" customFormat="1" x14ac:dyDescent="0.35">
      <c r="B24" s="56"/>
      <c r="C24" s="57"/>
      <c r="D24" s="57"/>
      <c r="E24" s="57"/>
      <c r="F24" s="11">
        <f>+G23</f>
        <v>45287</v>
      </c>
      <c r="G24" s="11">
        <v>45652</v>
      </c>
      <c r="H24" s="18">
        <f>+G24-F24</f>
        <v>365</v>
      </c>
      <c r="I24" s="13">
        <v>0.18</v>
      </c>
      <c r="J24" s="14">
        <f>K23*H24*I24/365</f>
        <v>637200</v>
      </c>
      <c r="K24" s="15">
        <f>+K23+J24</f>
        <v>4177200</v>
      </c>
    </row>
    <row r="25" spans="2:11" s="55" customFormat="1" x14ac:dyDescent="0.35">
      <c r="B25" s="56"/>
      <c r="C25" s="57"/>
      <c r="D25" s="57"/>
      <c r="E25" s="57"/>
      <c r="F25" s="11">
        <f>+G24</f>
        <v>45652</v>
      </c>
      <c r="G25" s="11">
        <v>46017</v>
      </c>
      <c r="H25" s="12">
        <f>+G25-F25</f>
        <v>365</v>
      </c>
      <c r="I25" s="13">
        <v>0.18</v>
      </c>
      <c r="J25" s="14">
        <f>K24*H25*I25/365</f>
        <v>751896</v>
      </c>
      <c r="K25" s="15">
        <f>+K24+J25</f>
        <v>4929096</v>
      </c>
    </row>
    <row r="26" spans="2:11" s="55" customFormat="1" x14ac:dyDescent="0.35">
      <c r="B26" s="56"/>
      <c r="C26" s="57"/>
      <c r="D26" s="57"/>
      <c r="E26" s="57"/>
      <c r="F26" s="11">
        <f>G25</f>
        <v>46017</v>
      </c>
      <c r="G26" s="11">
        <v>46141</v>
      </c>
      <c r="H26" s="12">
        <f>+G26-F26</f>
        <v>124</v>
      </c>
      <c r="I26" s="13">
        <v>0.18</v>
      </c>
      <c r="J26" s="14">
        <f>K25*H26*I26/365</f>
        <v>301417.59649315069</v>
      </c>
      <c r="K26" s="15">
        <f>+K25+J26</f>
        <v>5230513.596493151</v>
      </c>
    </row>
    <row r="27" spans="2:11" s="55" customFormat="1" ht="12.5" customHeight="1" x14ac:dyDescent="0.35">
      <c r="B27" s="56"/>
      <c r="C27" s="57"/>
      <c r="D27" s="57"/>
      <c r="E27" s="57"/>
      <c r="F27" s="11"/>
      <c r="G27" s="11"/>
      <c r="H27" s="18"/>
      <c r="I27" s="13"/>
      <c r="J27" s="19"/>
      <c r="K27" s="20"/>
    </row>
    <row r="28" spans="2:11" s="55" customFormat="1" x14ac:dyDescent="0.35">
      <c r="B28" s="56" t="s">
        <v>50</v>
      </c>
      <c r="C28" s="57" t="s">
        <v>45</v>
      </c>
      <c r="D28" s="57" t="s">
        <v>43</v>
      </c>
      <c r="E28" s="57">
        <v>3200000</v>
      </c>
      <c r="F28" s="11">
        <v>44965</v>
      </c>
      <c r="G28" s="11">
        <v>45330</v>
      </c>
      <c r="H28" s="12">
        <f>+G28-F28</f>
        <v>365</v>
      </c>
      <c r="I28" s="13">
        <v>0.18</v>
      </c>
      <c r="J28" s="14">
        <f>E28*H28*I28/365</f>
        <v>576000</v>
      </c>
      <c r="K28" s="15">
        <f>+E28+J28</f>
        <v>3776000</v>
      </c>
    </row>
    <row r="29" spans="2:11" s="55" customFormat="1" x14ac:dyDescent="0.35">
      <c r="B29" s="56"/>
      <c r="C29" s="57"/>
      <c r="D29" s="57"/>
      <c r="E29" s="57"/>
      <c r="F29" s="11">
        <f>+G28</f>
        <v>45330</v>
      </c>
      <c r="G29" s="11">
        <v>45695</v>
      </c>
      <c r="H29" s="18">
        <f>+G29-F29</f>
        <v>365</v>
      </c>
      <c r="I29" s="13">
        <v>0.18</v>
      </c>
      <c r="J29" s="14">
        <f>K28*H29*I29/365</f>
        <v>679680</v>
      </c>
      <c r="K29" s="15">
        <f>+K28+J29</f>
        <v>4455680</v>
      </c>
    </row>
    <row r="30" spans="2:11" s="55" customFormat="1" x14ac:dyDescent="0.35">
      <c r="B30" s="56"/>
      <c r="C30" s="57"/>
      <c r="D30" s="57"/>
      <c r="E30" s="57"/>
      <c r="F30" s="11">
        <f>+G29</f>
        <v>45695</v>
      </c>
      <c r="G30" s="11">
        <v>46060</v>
      </c>
      <c r="H30" s="18">
        <f>+G30-F30</f>
        <v>365</v>
      </c>
      <c r="I30" s="13">
        <v>0.18</v>
      </c>
      <c r="J30" s="14">
        <f>K29*H30*I30/365</f>
        <v>802022.40000000002</v>
      </c>
      <c r="K30" s="15">
        <f>+K29+J30</f>
        <v>5257702.4000000004</v>
      </c>
    </row>
    <row r="31" spans="2:11" s="55" customFormat="1" x14ac:dyDescent="0.35">
      <c r="B31" s="56"/>
      <c r="C31" s="57"/>
      <c r="D31" s="57"/>
      <c r="E31" s="57"/>
      <c r="F31" s="11">
        <f>G30</f>
        <v>46060</v>
      </c>
      <c r="G31" s="11">
        <v>46141</v>
      </c>
      <c r="H31" s="12">
        <f>+G31-F31</f>
        <v>81</v>
      </c>
      <c r="I31" s="13">
        <v>0.18</v>
      </c>
      <c r="J31" s="14">
        <f>K30*H31*I31/365</f>
        <v>210020.00271780821</v>
      </c>
      <c r="K31" s="15">
        <f>+K30+J31</f>
        <v>5467722.4027178083</v>
      </c>
    </row>
    <row r="32" spans="2:11" s="55" customFormat="1" x14ac:dyDescent="0.35">
      <c r="B32" s="56"/>
      <c r="C32" s="57"/>
      <c r="D32" s="57"/>
      <c r="E32" s="57"/>
      <c r="F32" s="11"/>
      <c r="G32" s="11"/>
      <c r="H32" s="18"/>
      <c r="I32" s="13"/>
      <c r="J32" s="19"/>
      <c r="K32" s="20"/>
    </row>
    <row r="33" spans="2:18" s="55" customFormat="1" x14ac:dyDescent="0.35">
      <c r="B33" s="56" t="s">
        <v>50</v>
      </c>
      <c r="C33" s="57" t="s">
        <v>45</v>
      </c>
      <c r="D33" s="57" t="s">
        <v>44</v>
      </c>
      <c r="E33" s="57">
        <v>1300000</v>
      </c>
      <c r="F33" s="11">
        <v>44965</v>
      </c>
      <c r="G33" s="11">
        <v>45330</v>
      </c>
      <c r="H33" s="12">
        <f>+G33-F33</f>
        <v>365</v>
      </c>
      <c r="I33" s="13">
        <v>0.18</v>
      </c>
      <c r="J33" s="14">
        <f>E33*H33*I33/365</f>
        <v>234000</v>
      </c>
      <c r="K33" s="15">
        <f>+E33+J33</f>
        <v>1534000</v>
      </c>
    </row>
    <row r="34" spans="2:18" s="55" customFormat="1" x14ac:dyDescent="0.35">
      <c r="B34" s="56"/>
      <c r="C34" s="57"/>
      <c r="D34" s="57"/>
      <c r="E34" s="57"/>
      <c r="F34" s="11">
        <f>+G33</f>
        <v>45330</v>
      </c>
      <c r="G34" s="11">
        <v>45695</v>
      </c>
      <c r="H34" s="18">
        <f>+G34-F34</f>
        <v>365</v>
      </c>
      <c r="I34" s="13">
        <v>0.18</v>
      </c>
      <c r="J34" s="14">
        <f>K33*H34*I34/365</f>
        <v>276120</v>
      </c>
      <c r="K34" s="15">
        <f>+K33+J34</f>
        <v>1810120</v>
      </c>
    </row>
    <row r="35" spans="2:18" s="55" customFormat="1" x14ac:dyDescent="0.35">
      <c r="B35" s="56"/>
      <c r="C35" s="57"/>
      <c r="D35" s="57"/>
      <c r="E35" s="57"/>
      <c r="F35" s="11">
        <f>+G34</f>
        <v>45695</v>
      </c>
      <c r="G35" s="11">
        <v>46060</v>
      </c>
      <c r="H35" s="18">
        <f>+G35-F35</f>
        <v>365</v>
      </c>
      <c r="I35" s="13">
        <v>0.18</v>
      </c>
      <c r="J35" s="14">
        <f>K34*H35*I35/365</f>
        <v>325821.59999999998</v>
      </c>
      <c r="K35" s="15">
        <f>+K34+J35</f>
        <v>2135941.6</v>
      </c>
    </row>
    <row r="36" spans="2:18" s="55" customFormat="1" x14ac:dyDescent="0.35">
      <c r="B36" s="56"/>
      <c r="C36" s="57"/>
      <c r="D36" s="57"/>
      <c r="E36" s="57"/>
      <c r="F36" s="11">
        <f>G35</f>
        <v>46060</v>
      </c>
      <c r="G36" s="11">
        <v>46141</v>
      </c>
      <c r="H36" s="12">
        <f>+G36-F36</f>
        <v>81</v>
      </c>
      <c r="I36" s="13">
        <v>0.18</v>
      </c>
      <c r="J36" s="14">
        <f>K35*H36*I36/365</f>
        <v>85320.626104109586</v>
      </c>
      <c r="K36" s="15">
        <f>+K35+J36</f>
        <v>2221262.2261041095</v>
      </c>
    </row>
    <row r="37" spans="2:18" s="55" customFormat="1" x14ac:dyDescent="0.35">
      <c r="B37" s="56"/>
      <c r="C37" s="57"/>
      <c r="D37" s="57"/>
      <c r="E37" s="57"/>
      <c r="F37" s="11"/>
      <c r="G37" s="11"/>
      <c r="H37" s="18"/>
      <c r="I37" s="13"/>
      <c r="J37" s="19"/>
      <c r="K37" s="20"/>
    </row>
    <row r="38" spans="2:18" s="55" customFormat="1" x14ac:dyDescent="0.35">
      <c r="B38" s="56" t="s">
        <v>51</v>
      </c>
      <c r="C38" s="57" t="s">
        <v>45</v>
      </c>
      <c r="D38" s="57" t="s">
        <v>44</v>
      </c>
      <c r="E38" s="57">
        <v>500000</v>
      </c>
      <c r="F38" s="11">
        <v>44966</v>
      </c>
      <c r="G38" s="11">
        <v>45331</v>
      </c>
      <c r="H38" s="12">
        <f>+G38-F38</f>
        <v>365</v>
      </c>
      <c r="I38" s="13">
        <v>0.18</v>
      </c>
      <c r="J38" s="14">
        <f>E38*H38*I38/365</f>
        <v>90000</v>
      </c>
      <c r="K38" s="15">
        <f>+E38+J38</f>
        <v>590000</v>
      </c>
    </row>
    <row r="39" spans="2:18" s="55" customFormat="1" x14ac:dyDescent="0.35">
      <c r="B39" s="56"/>
      <c r="C39" s="57"/>
      <c r="D39" s="57"/>
      <c r="E39" s="57"/>
      <c r="F39" s="11">
        <f>+G38</f>
        <v>45331</v>
      </c>
      <c r="G39" s="11">
        <v>45696</v>
      </c>
      <c r="H39" s="18">
        <f>+G39-F39</f>
        <v>365</v>
      </c>
      <c r="I39" s="13">
        <v>0.18</v>
      </c>
      <c r="J39" s="14">
        <f>K38*H39*I39/365</f>
        <v>106200</v>
      </c>
      <c r="K39" s="15">
        <f>+K38+J39</f>
        <v>696200</v>
      </c>
    </row>
    <row r="40" spans="2:18" s="55" customFormat="1" x14ac:dyDescent="0.35">
      <c r="B40" s="92"/>
      <c r="C40" s="57"/>
      <c r="D40" s="209"/>
      <c r="E40" s="71"/>
      <c r="F40" s="11">
        <f>+G39</f>
        <v>45696</v>
      </c>
      <c r="G40" s="11">
        <v>46061</v>
      </c>
      <c r="H40" s="18">
        <f>+G40-F40</f>
        <v>365</v>
      </c>
      <c r="I40" s="13">
        <v>0.18</v>
      </c>
      <c r="J40" s="14">
        <f>K39*H40*I40/365</f>
        <v>125316</v>
      </c>
      <c r="K40" s="15">
        <f>+K39+J40</f>
        <v>821516</v>
      </c>
    </row>
    <row r="41" spans="2:18" s="55" customFormat="1" x14ac:dyDescent="0.35">
      <c r="B41" s="92"/>
      <c r="C41" s="209"/>
      <c r="D41" s="209"/>
      <c r="E41" s="71"/>
      <c r="F41" s="181">
        <f>G40</f>
        <v>46061</v>
      </c>
      <c r="G41" s="11">
        <v>46141</v>
      </c>
      <c r="H41" s="12">
        <f>+G41-F41</f>
        <v>80</v>
      </c>
      <c r="I41" s="13">
        <v>0.18</v>
      </c>
      <c r="J41" s="14">
        <f>K40*H41*I41/365</f>
        <v>32410.494246575345</v>
      </c>
      <c r="K41" s="15">
        <f>+K40+J41</f>
        <v>853926.4942465754</v>
      </c>
    </row>
    <row r="42" spans="2:18" s="55" customFormat="1" x14ac:dyDescent="0.35">
      <c r="B42" s="92"/>
      <c r="C42" s="209"/>
      <c r="D42" s="209"/>
      <c r="E42" s="71"/>
      <c r="F42" s="181"/>
      <c r="G42" s="181"/>
      <c r="H42" s="188"/>
      <c r="I42" s="182"/>
      <c r="J42" s="135"/>
      <c r="K42" s="112"/>
    </row>
    <row r="43" spans="2:18" s="55" customFormat="1" x14ac:dyDescent="0.35">
      <c r="B43" s="92" t="s">
        <v>115</v>
      </c>
      <c r="C43" s="209" t="s">
        <v>45</v>
      </c>
      <c r="D43" s="209" t="s">
        <v>43</v>
      </c>
      <c r="E43" s="71">
        <v>5000000</v>
      </c>
      <c r="F43" s="181">
        <v>45811</v>
      </c>
      <c r="G43" s="11">
        <v>46141</v>
      </c>
      <c r="H43" s="12">
        <f>+G43-F43</f>
        <v>330</v>
      </c>
      <c r="I43" s="13">
        <v>0.18</v>
      </c>
      <c r="J43" s="14">
        <f>E43*H43*I43/365</f>
        <v>813698.63013698626</v>
      </c>
      <c r="K43" s="15">
        <f>+E43+J43</f>
        <v>5813698.6301369863</v>
      </c>
    </row>
    <row r="44" spans="2:18" s="55" customFormat="1" x14ac:dyDescent="0.35">
      <c r="B44" s="92"/>
      <c r="C44" s="209"/>
      <c r="D44" s="209"/>
      <c r="E44" s="71"/>
      <c r="F44" s="181"/>
      <c r="G44" s="181"/>
      <c r="H44" s="210"/>
      <c r="I44" s="182"/>
      <c r="J44" s="135"/>
      <c r="K44" s="112"/>
    </row>
    <row r="45" spans="2:18" s="55" customFormat="1" x14ac:dyDescent="0.35">
      <c r="B45" s="92" t="s">
        <v>123</v>
      </c>
      <c r="C45" s="209" t="s">
        <v>45</v>
      </c>
      <c r="D45" s="209" t="s">
        <v>43</v>
      </c>
      <c r="E45" s="71">
        <v>1000000</v>
      </c>
      <c r="F45" s="181">
        <v>46119</v>
      </c>
      <c r="G45" s="11">
        <v>46141</v>
      </c>
      <c r="H45" s="12">
        <f>+G45-F45</f>
        <v>22</v>
      </c>
      <c r="I45" s="13">
        <v>0.18</v>
      </c>
      <c r="J45" s="14">
        <f>E45*H45*I45/365</f>
        <v>10849.315068493152</v>
      </c>
      <c r="K45" s="15">
        <f>+E45+J45</f>
        <v>1010849.3150684931</v>
      </c>
    </row>
    <row r="46" spans="2:18" s="55" customFormat="1" ht="15" thickBot="1" x14ac:dyDescent="0.4">
      <c r="B46" s="180"/>
      <c r="C46" s="197"/>
      <c r="D46" s="197"/>
      <c r="E46" s="186"/>
      <c r="F46" s="181"/>
      <c r="G46" s="181"/>
      <c r="H46" s="188"/>
      <c r="I46" s="182"/>
      <c r="J46" s="111"/>
      <c r="K46" s="198"/>
      <c r="N46"/>
      <c r="O46"/>
      <c r="P46"/>
      <c r="Q46"/>
      <c r="R46"/>
    </row>
    <row r="47" spans="2:18" s="250" customFormat="1" ht="19" thickBot="1" x14ac:dyDescent="0.5">
      <c r="B47" s="300" t="s">
        <v>70</v>
      </c>
      <c r="C47" s="301"/>
      <c r="D47" s="302"/>
      <c r="E47" s="247">
        <f>+SUM(E5:E46)</f>
        <v>15500000</v>
      </c>
      <c r="F47" s="248"/>
      <c r="G47" s="310" t="s">
        <v>112</v>
      </c>
      <c r="H47" s="357"/>
      <c r="I47" s="358"/>
      <c r="J47" s="244">
        <f>+SUM(J5:J46)</f>
        <v>8251508.8760991702</v>
      </c>
      <c r="K47" s="249"/>
      <c r="N47" s="144"/>
      <c r="O47" s="144"/>
      <c r="P47" s="144"/>
      <c r="Q47" s="144"/>
      <c r="R47" s="144"/>
    </row>
    <row r="48" spans="2:18" s="55" customFormat="1" x14ac:dyDescent="0.35">
      <c r="B48" s="199"/>
      <c r="C48" s="200"/>
      <c r="D48" s="200"/>
      <c r="E48" s="320"/>
      <c r="F48" s="321"/>
      <c r="G48" s="321"/>
      <c r="H48" s="321"/>
      <c r="I48" s="322"/>
      <c r="K48" s="162"/>
      <c r="N48"/>
      <c r="O48"/>
      <c r="P48"/>
      <c r="Q48"/>
      <c r="R48"/>
    </row>
    <row r="49" spans="2:18" s="55" customFormat="1" ht="16" thickBot="1" x14ac:dyDescent="0.4">
      <c r="B49" s="109"/>
      <c r="C49" s="110"/>
      <c r="D49" s="110"/>
      <c r="E49" s="323"/>
      <c r="F49" s="324"/>
      <c r="G49" s="324"/>
      <c r="H49" s="324"/>
      <c r="I49" s="325"/>
      <c r="J49" s="241"/>
      <c r="K49" s="112"/>
      <c r="N49"/>
      <c r="O49"/>
      <c r="P49"/>
      <c r="Q49"/>
      <c r="R49"/>
    </row>
    <row r="50" spans="2:18" ht="15" customHeight="1" thickBot="1" x14ac:dyDescent="0.4">
      <c r="B50" s="291" t="s">
        <v>84</v>
      </c>
      <c r="C50" s="292"/>
      <c r="D50" s="292"/>
      <c r="E50" s="292"/>
      <c r="F50" s="292"/>
      <c r="G50" s="292"/>
      <c r="H50" s="292"/>
      <c r="I50" s="292"/>
      <c r="J50" s="292"/>
      <c r="K50" s="293"/>
    </row>
    <row r="51" spans="2:18" x14ac:dyDescent="0.35">
      <c r="B51" s="157" t="s">
        <v>64</v>
      </c>
      <c r="C51" s="61" t="s">
        <v>45</v>
      </c>
      <c r="D51" s="61" t="s">
        <v>43</v>
      </c>
      <c r="E51" s="61">
        <v>900000</v>
      </c>
      <c r="F51" s="158">
        <v>45281</v>
      </c>
      <c r="G51" s="158">
        <v>45646</v>
      </c>
      <c r="H51" s="159">
        <f>+G51-F51</f>
        <v>365</v>
      </c>
      <c r="I51" s="160">
        <v>0.18</v>
      </c>
      <c r="J51" s="161">
        <f>E51*H51*I51/365</f>
        <v>162000</v>
      </c>
      <c r="K51" s="162">
        <f>+E51+J51</f>
        <v>1062000</v>
      </c>
    </row>
    <row r="52" spans="2:18" x14ac:dyDescent="0.35">
      <c r="B52" s="157"/>
      <c r="C52" s="61"/>
      <c r="D52" s="61"/>
      <c r="E52" s="61"/>
      <c r="F52" s="158">
        <f>+G51</f>
        <v>45646</v>
      </c>
      <c r="G52" s="11">
        <v>46011</v>
      </c>
      <c r="H52" s="12">
        <f>+G52-F52</f>
        <v>365</v>
      </c>
      <c r="I52" s="13">
        <v>0.18</v>
      </c>
      <c r="J52" s="14">
        <f>K51*H52*I52/365</f>
        <v>191160</v>
      </c>
      <c r="K52" s="15">
        <f>+K51+J52</f>
        <v>1253160</v>
      </c>
    </row>
    <row r="53" spans="2:18" x14ac:dyDescent="0.35">
      <c r="B53" s="157"/>
      <c r="C53" s="61"/>
      <c r="D53" s="61"/>
      <c r="E53" s="61"/>
      <c r="F53" s="158">
        <f>G52</f>
        <v>46011</v>
      </c>
      <c r="G53" s="11">
        <v>46141</v>
      </c>
      <c r="H53" s="12">
        <f>+G53-F53</f>
        <v>130</v>
      </c>
      <c r="I53" s="13">
        <v>0.18</v>
      </c>
      <c r="J53" s="14">
        <f>K52*H53*I53/365</f>
        <v>80339.572602739732</v>
      </c>
      <c r="K53" s="15">
        <f>+K52+J53</f>
        <v>1333499.5726027398</v>
      </c>
    </row>
    <row r="54" spans="2:18" x14ac:dyDescent="0.35">
      <c r="B54" s="59"/>
      <c r="C54" s="57"/>
      <c r="D54" s="57"/>
      <c r="E54" s="57"/>
      <c r="F54" s="11"/>
      <c r="G54" s="11"/>
      <c r="H54" s="18"/>
      <c r="I54" s="13"/>
      <c r="J54" s="19"/>
      <c r="K54" s="20"/>
    </row>
    <row r="55" spans="2:18" x14ac:dyDescent="0.35">
      <c r="B55" s="59" t="s">
        <v>65</v>
      </c>
      <c r="C55" s="57" t="s">
        <v>45</v>
      </c>
      <c r="D55" s="57" t="s">
        <v>43</v>
      </c>
      <c r="E55" s="57">
        <v>2500000</v>
      </c>
      <c r="F55" s="11">
        <v>45302</v>
      </c>
      <c r="G55" s="11">
        <v>45667</v>
      </c>
      <c r="H55" s="12">
        <f>+G55-F55</f>
        <v>365</v>
      </c>
      <c r="I55" s="13">
        <v>0.18</v>
      </c>
      <c r="J55" s="14">
        <f>E55*H55*I55/365</f>
        <v>450000</v>
      </c>
      <c r="K55" s="15">
        <f>+E55+J55</f>
        <v>2950000</v>
      </c>
    </row>
    <row r="56" spans="2:18" x14ac:dyDescent="0.35">
      <c r="B56" s="59"/>
      <c r="C56" s="57"/>
      <c r="D56" s="57"/>
      <c r="E56" s="57"/>
      <c r="F56" s="158">
        <f>+G55</f>
        <v>45667</v>
      </c>
      <c r="G56" s="11">
        <v>46032</v>
      </c>
      <c r="H56" s="12">
        <f>+G56-F56</f>
        <v>365</v>
      </c>
      <c r="I56" s="13">
        <v>0.18</v>
      </c>
      <c r="J56" s="14">
        <f>K55*H56*I56/365</f>
        <v>531000</v>
      </c>
      <c r="K56" s="15">
        <f>+K55+J56</f>
        <v>3481000</v>
      </c>
    </row>
    <row r="57" spans="2:18" x14ac:dyDescent="0.35">
      <c r="B57" s="59"/>
      <c r="C57" s="57"/>
      <c r="D57" s="57"/>
      <c r="E57" s="57"/>
      <c r="F57" s="158">
        <f>G56</f>
        <v>46032</v>
      </c>
      <c r="G57" s="11">
        <v>46141</v>
      </c>
      <c r="H57" s="12">
        <f>+G57-F57</f>
        <v>109</v>
      </c>
      <c r="I57" s="13">
        <v>0.18</v>
      </c>
      <c r="J57" s="14">
        <f>K56*H57*I57/365</f>
        <v>187115.67123287672</v>
      </c>
      <c r="K57" s="15">
        <f>+K56+J57</f>
        <v>3668115.6712328768</v>
      </c>
    </row>
    <row r="58" spans="2:18" x14ac:dyDescent="0.35">
      <c r="B58" s="59"/>
      <c r="C58" s="57"/>
      <c r="D58" s="57"/>
      <c r="E58" s="57"/>
      <c r="F58" s="11"/>
      <c r="G58" s="11"/>
      <c r="H58" s="12"/>
      <c r="I58" s="13"/>
      <c r="J58" s="14"/>
      <c r="K58" s="15"/>
    </row>
    <row r="59" spans="2:18" x14ac:dyDescent="0.35">
      <c r="B59" s="59" t="s">
        <v>66</v>
      </c>
      <c r="C59" s="57" t="s">
        <v>45</v>
      </c>
      <c r="D59" s="57" t="s">
        <v>43</v>
      </c>
      <c r="E59" s="57">
        <v>4985000</v>
      </c>
      <c r="F59" s="11">
        <v>45307</v>
      </c>
      <c r="G59" s="11">
        <v>45672</v>
      </c>
      <c r="H59" s="12">
        <f>+G59-F59</f>
        <v>365</v>
      </c>
      <c r="I59" s="13">
        <v>0.18</v>
      </c>
      <c r="J59" s="14">
        <f>E59*H59*I59/365</f>
        <v>897300</v>
      </c>
      <c r="K59" s="15">
        <f>+E59+J59</f>
        <v>5882300</v>
      </c>
    </row>
    <row r="60" spans="2:18" x14ac:dyDescent="0.35">
      <c r="B60" s="59"/>
      <c r="C60" s="57"/>
      <c r="D60" s="57"/>
      <c r="E60" s="57"/>
      <c r="F60" s="158">
        <f>+G59</f>
        <v>45672</v>
      </c>
      <c r="G60" s="11">
        <v>46037</v>
      </c>
      <c r="H60" s="12">
        <f>+G60-F60</f>
        <v>365</v>
      </c>
      <c r="I60" s="13">
        <v>0.18</v>
      </c>
      <c r="J60" s="14">
        <f>K59*H60*I60/365</f>
        <v>1058814</v>
      </c>
      <c r="K60" s="15">
        <f>+K59+J60</f>
        <v>6941114</v>
      </c>
    </row>
    <row r="61" spans="2:18" x14ac:dyDescent="0.35">
      <c r="B61" s="59"/>
      <c r="C61" s="57"/>
      <c r="D61" s="57"/>
      <c r="E61" s="57"/>
      <c r="F61" s="158">
        <f>G60</f>
        <v>46037</v>
      </c>
      <c r="G61" s="11">
        <v>46141</v>
      </c>
      <c r="H61" s="12">
        <f>+G61-F61</f>
        <v>104</v>
      </c>
      <c r="I61" s="13">
        <v>0.18</v>
      </c>
      <c r="J61" s="14">
        <f>K60*H61*I61/365</f>
        <v>355993.57282191783</v>
      </c>
      <c r="K61" s="15">
        <f>+K60+J61</f>
        <v>7297107.5728219179</v>
      </c>
    </row>
    <row r="62" spans="2:18" x14ac:dyDescent="0.35">
      <c r="B62" s="59"/>
      <c r="C62" s="57"/>
      <c r="D62" s="57"/>
      <c r="E62" s="57"/>
      <c r="F62" s="11"/>
      <c r="G62" s="11"/>
      <c r="H62" s="12"/>
      <c r="I62" s="13"/>
      <c r="J62" s="14"/>
      <c r="K62" s="15"/>
    </row>
    <row r="63" spans="2:18" x14ac:dyDescent="0.35">
      <c r="B63" s="221" t="s">
        <v>91</v>
      </c>
      <c r="C63" s="222" t="s">
        <v>93</v>
      </c>
      <c r="D63" s="222" t="s">
        <v>43</v>
      </c>
      <c r="E63" s="222">
        <v>184000</v>
      </c>
      <c r="F63" s="251">
        <v>45366</v>
      </c>
      <c r="G63" s="251">
        <v>45731</v>
      </c>
      <c r="H63" s="263">
        <f>+G63-F63</f>
        <v>365</v>
      </c>
      <c r="I63" s="253">
        <v>0.18</v>
      </c>
      <c r="J63" s="254">
        <f>E63*H63*I63/365</f>
        <v>33120</v>
      </c>
      <c r="K63" s="255">
        <f>+E63+J63</f>
        <v>217120</v>
      </c>
    </row>
    <row r="64" spans="2:18" x14ac:dyDescent="0.35">
      <c r="B64" s="221"/>
      <c r="C64" s="222"/>
      <c r="D64" s="222"/>
      <c r="E64" s="222"/>
      <c r="F64" s="251">
        <f>+G63</f>
        <v>45731</v>
      </c>
      <c r="G64" s="251">
        <v>46096</v>
      </c>
      <c r="H64" s="263">
        <f>+G64-F64</f>
        <v>365</v>
      </c>
      <c r="I64" s="253">
        <v>0.18</v>
      </c>
      <c r="J64" s="254">
        <f>K63*H64*I64/365</f>
        <v>39081.599999999999</v>
      </c>
      <c r="K64" s="255">
        <f>+K63+J64</f>
        <v>256201.60000000001</v>
      </c>
    </row>
    <row r="65" spans="2:11" x14ac:dyDescent="0.35">
      <c r="B65" s="221"/>
      <c r="C65" s="222"/>
      <c r="D65" s="222"/>
      <c r="E65" s="222"/>
      <c r="F65" s="251">
        <f>G64</f>
        <v>46096</v>
      </c>
      <c r="G65" s="11">
        <v>46141</v>
      </c>
      <c r="H65" s="12">
        <f>+G65-F65</f>
        <v>45</v>
      </c>
      <c r="I65" s="13">
        <v>0.18</v>
      </c>
      <c r="J65" s="14">
        <f>K64*H65*I65/365</f>
        <v>5685.5697534246574</v>
      </c>
      <c r="K65" s="15">
        <f>+K64+J65</f>
        <v>261887.16975342465</v>
      </c>
    </row>
    <row r="66" spans="2:11" x14ac:dyDescent="0.35">
      <c r="B66" s="211"/>
      <c r="C66" s="212"/>
      <c r="D66" s="212"/>
      <c r="E66" s="212"/>
      <c r="F66" s="213"/>
      <c r="G66" s="11"/>
      <c r="H66" s="12"/>
      <c r="I66" s="13"/>
      <c r="J66" s="14"/>
      <c r="K66" s="15"/>
    </row>
    <row r="67" spans="2:11" s="256" customFormat="1" x14ac:dyDescent="0.35">
      <c r="B67" s="221" t="s">
        <v>106</v>
      </c>
      <c r="C67" s="222" t="s">
        <v>45</v>
      </c>
      <c r="D67" s="222" t="s">
        <v>44</v>
      </c>
      <c r="E67" s="222">
        <v>500000</v>
      </c>
      <c r="F67" s="251">
        <v>45750</v>
      </c>
      <c r="G67" s="251">
        <v>46115</v>
      </c>
      <c r="H67" s="252">
        <f>+G67-F67</f>
        <v>365</v>
      </c>
      <c r="I67" s="253">
        <v>0.18</v>
      </c>
      <c r="J67" s="254">
        <f>E67*H67*I67/365</f>
        <v>90000</v>
      </c>
      <c r="K67" s="255">
        <f>+E67+J67</f>
        <v>590000</v>
      </c>
    </row>
    <row r="68" spans="2:11" s="256" customFormat="1" x14ac:dyDescent="0.35">
      <c r="B68" s="264"/>
      <c r="C68" s="265"/>
      <c r="D68" s="265"/>
      <c r="E68" s="265"/>
      <c r="F68" s="251">
        <f>+G67</f>
        <v>46115</v>
      </c>
      <c r="G68" s="11">
        <v>46141</v>
      </c>
      <c r="H68" s="263">
        <f>+G68-F68</f>
        <v>26</v>
      </c>
      <c r="I68" s="253">
        <v>0.18</v>
      </c>
      <c r="J68" s="254">
        <f>K67*H68*I68/365</f>
        <v>7564.9315068493152</v>
      </c>
      <c r="K68" s="255">
        <f>+K67+J68</f>
        <v>597564.93150684936</v>
      </c>
    </row>
    <row r="69" spans="2:11" s="256" customFormat="1" x14ac:dyDescent="0.35">
      <c r="B69" s="264"/>
      <c r="C69" s="265"/>
      <c r="D69" s="265"/>
      <c r="E69" s="265"/>
      <c r="F69" s="266"/>
      <c r="G69" s="181"/>
      <c r="H69" s="267"/>
      <c r="I69" s="268"/>
      <c r="J69" s="269"/>
      <c r="K69" s="270"/>
    </row>
    <row r="70" spans="2:11" s="256" customFormat="1" x14ac:dyDescent="0.35">
      <c r="B70" s="264" t="s">
        <v>116</v>
      </c>
      <c r="C70" s="265" t="s">
        <v>45</v>
      </c>
      <c r="D70" s="265" t="s">
        <v>43</v>
      </c>
      <c r="E70" s="265">
        <v>4830000</v>
      </c>
      <c r="F70" s="11">
        <v>45979</v>
      </c>
      <c r="G70" s="11">
        <v>46141</v>
      </c>
      <c r="H70" s="252">
        <f>+G70-F70</f>
        <v>162</v>
      </c>
      <c r="I70" s="253">
        <v>0.18</v>
      </c>
      <c r="J70" s="254">
        <f>E70*H70*I70/365</f>
        <v>385870.68493150687</v>
      </c>
      <c r="K70" s="255">
        <f>+E70+J70</f>
        <v>5215870.6849315073</v>
      </c>
    </row>
    <row r="71" spans="2:11" s="256" customFormat="1" x14ac:dyDescent="0.35">
      <c r="B71" s="264"/>
      <c r="C71" s="265"/>
      <c r="D71" s="265"/>
      <c r="E71" s="265"/>
      <c r="F71" s="181"/>
      <c r="G71" s="181"/>
      <c r="H71" s="267"/>
      <c r="I71" s="268"/>
      <c r="J71" s="269"/>
      <c r="K71" s="270"/>
    </row>
    <row r="72" spans="2:11" s="256" customFormat="1" x14ac:dyDescent="0.35">
      <c r="B72" s="264" t="s">
        <v>124</v>
      </c>
      <c r="C72" s="265" t="s">
        <v>45</v>
      </c>
      <c r="D72" s="265" t="s">
        <v>43</v>
      </c>
      <c r="E72" s="265">
        <v>5377500</v>
      </c>
      <c r="F72" s="181">
        <v>46141</v>
      </c>
      <c r="G72" s="181"/>
      <c r="H72" s="267"/>
      <c r="I72" s="268"/>
      <c r="J72" s="269"/>
      <c r="K72" s="270"/>
    </row>
    <row r="73" spans="2:11" ht="15" thickBot="1" x14ac:dyDescent="0.4">
      <c r="B73" s="195"/>
      <c r="C73" s="124"/>
      <c r="D73" s="124"/>
      <c r="E73" s="226"/>
      <c r="F73" s="124"/>
      <c r="G73" s="124"/>
      <c r="H73" s="124"/>
      <c r="I73" s="124"/>
      <c r="J73" s="124"/>
      <c r="K73" s="166"/>
    </row>
    <row r="74" spans="2:11" s="144" customFormat="1" ht="19" thickBot="1" x14ac:dyDescent="0.5">
      <c r="B74" s="300" t="s">
        <v>71</v>
      </c>
      <c r="C74" s="301"/>
      <c r="D74" s="302"/>
      <c r="E74" s="225">
        <f>+SUM(E51:E73)</f>
        <v>19276500</v>
      </c>
      <c r="F74" s="243"/>
      <c r="G74" s="310" t="s">
        <v>113</v>
      </c>
      <c r="H74" s="357"/>
      <c r="I74" s="358"/>
      <c r="J74" s="244">
        <f>SUM(J51:J73)</f>
        <v>4475045.6028493159</v>
      </c>
      <c r="K74" s="246"/>
    </row>
    <row r="75" spans="2:11" x14ac:dyDescent="0.35">
      <c r="B75" s="204"/>
      <c r="C75" s="107"/>
      <c r="D75" s="107"/>
      <c r="E75" s="303" t="s">
        <v>19</v>
      </c>
      <c r="F75" s="303"/>
      <c r="G75" s="303"/>
      <c r="H75" s="303"/>
      <c r="I75" s="303"/>
      <c r="J75" s="42">
        <f>+J47-J74</f>
        <v>3776463.2732498543</v>
      </c>
      <c r="K75" s="108"/>
    </row>
    <row r="76" spans="2:11" ht="16" thickBot="1" x14ac:dyDescent="0.4">
      <c r="B76" s="32"/>
      <c r="C76" s="123"/>
      <c r="D76" s="123"/>
      <c r="E76" s="304" t="s">
        <v>110</v>
      </c>
      <c r="F76" s="304"/>
      <c r="G76" s="304"/>
      <c r="H76" s="304"/>
      <c r="I76" s="304"/>
      <c r="J76" s="240">
        <f>+E47-E74</f>
        <v>-3776500</v>
      </c>
      <c r="K76" s="28"/>
    </row>
    <row r="77" spans="2:11" ht="19" thickBot="1" x14ac:dyDescent="0.5">
      <c r="B77" s="280" t="s">
        <v>107</v>
      </c>
      <c r="C77" s="281"/>
      <c r="D77" s="281"/>
      <c r="E77" s="281"/>
      <c r="F77" s="281"/>
      <c r="G77" s="281"/>
      <c r="H77" s="281"/>
      <c r="I77" s="281"/>
      <c r="J77" s="239">
        <f>+J75+J76</f>
        <v>-36.726750145666301</v>
      </c>
      <c r="K77" s="237"/>
    </row>
    <row r="78" spans="2:11" ht="18.5" customHeight="1" x14ac:dyDescent="0.35">
      <c r="E78"/>
    </row>
    <row r="79" spans="2:11" ht="15" thickBot="1" x14ac:dyDescent="0.4"/>
    <row r="80" spans="2:11" ht="19" thickBot="1" x14ac:dyDescent="0.5">
      <c r="C80" s="308" t="s">
        <v>76</v>
      </c>
      <c r="D80" s="309"/>
      <c r="E80" s="309"/>
      <c r="F80" s="309"/>
      <c r="G80" s="309"/>
      <c r="H80" s="309"/>
      <c r="I80" s="309"/>
      <c r="J80" s="359"/>
    </row>
    <row r="81" spans="2:11" x14ac:dyDescent="0.35">
      <c r="C81" s="333"/>
      <c r="D81" s="327"/>
      <c r="E81" s="327"/>
      <c r="F81" s="327"/>
      <c r="G81" s="327"/>
      <c r="H81" s="327"/>
      <c r="I81" s="327"/>
      <c r="J81" s="334"/>
    </row>
    <row r="82" spans="2:11" x14ac:dyDescent="0.35">
      <c r="C82" s="335" t="s">
        <v>77</v>
      </c>
      <c r="D82" s="336"/>
      <c r="E82" s="46">
        <f>+E47</f>
        <v>15500000</v>
      </c>
      <c r="F82" s="7"/>
      <c r="G82" s="336" t="s">
        <v>81</v>
      </c>
      <c r="H82" s="336"/>
      <c r="I82" s="337">
        <f>+J47</f>
        <v>8251508.8760991702</v>
      </c>
      <c r="J82" s="338"/>
    </row>
    <row r="83" spans="2:11" x14ac:dyDescent="0.35">
      <c r="C83" s="335" t="s">
        <v>78</v>
      </c>
      <c r="D83" s="336"/>
      <c r="E83" s="29">
        <f>+E74</f>
        <v>19276500</v>
      </c>
      <c r="F83" s="7"/>
      <c r="G83" s="336" t="s">
        <v>82</v>
      </c>
      <c r="H83" s="336"/>
      <c r="I83" s="337">
        <f>+J74</f>
        <v>4475045.6028493159</v>
      </c>
      <c r="J83" s="338"/>
    </row>
    <row r="84" spans="2:11" x14ac:dyDescent="0.35">
      <c r="C84" s="335"/>
      <c r="D84" s="336"/>
      <c r="E84" s="29"/>
      <c r="F84" s="7"/>
      <c r="G84" s="303"/>
      <c r="H84" s="303"/>
      <c r="I84" s="303"/>
      <c r="J84" s="338"/>
    </row>
    <row r="85" spans="2:11" x14ac:dyDescent="0.35">
      <c r="C85" s="344" t="s">
        <v>79</v>
      </c>
      <c r="D85" s="345"/>
      <c r="E85" s="48">
        <f>+E82-E83</f>
        <v>-3776500</v>
      </c>
      <c r="F85" s="7"/>
      <c r="G85" s="345" t="s">
        <v>80</v>
      </c>
      <c r="H85" s="345"/>
      <c r="I85" s="346">
        <f>+I82-I83</f>
        <v>3776463.2732498543</v>
      </c>
      <c r="J85" s="347"/>
    </row>
    <row r="86" spans="2:11" ht="15" thickBot="1" x14ac:dyDescent="0.4">
      <c r="C86" s="348" t="s">
        <v>80</v>
      </c>
      <c r="D86" s="349"/>
      <c r="E86" s="186">
        <f>+I85</f>
        <v>3776463.2732498543</v>
      </c>
      <c r="F86" s="124"/>
      <c r="G86" s="323"/>
      <c r="H86" s="325"/>
      <c r="I86" s="323"/>
      <c r="J86" s="350"/>
    </row>
    <row r="87" spans="2:11" s="144" customFormat="1" ht="19" thickBot="1" x14ac:dyDescent="0.5">
      <c r="B87"/>
      <c r="C87" s="339" t="s">
        <v>94</v>
      </c>
      <c r="D87" s="340"/>
      <c r="E87" s="227">
        <f>+E85+E86</f>
        <v>-36.726750145666301</v>
      </c>
      <c r="F87" s="146"/>
      <c r="G87" s="341"/>
      <c r="H87" s="342"/>
      <c r="I87" s="341"/>
      <c r="J87" s="343"/>
      <c r="K87"/>
    </row>
    <row r="89" spans="2:11" x14ac:dyDescent="0.35">
      <c r="E89"/>
    </row>
    <row r="90" spans="2:11" x14ac:dyDescent="0.35">
      <c r="E90"/>
    </row>
    <row r="91" spans="2:11" x14ac:dyDescent="0.35">
      <c r="E91"/>
    </row>
    <row r="92" spans="2:11" x14ac:dyDescent="0.35">
      <c r="E92"/>
    </row>
    <row r="93" spans="2:11" x14ac:dyDescent="0.35">
      <c r="E93"/>
    </row>
    <row r="94" spans="2:11" ht="15" thickBot="1" x14ac:dyDescent="0.4">
      <c r="E94"/>
    </row>
    <row r="95" spans="2:11" ht="19" thickBot="1" x14ac:dyDescent="0.5">
      <c r="B95" s="351" t="s">
        <v>126</v>
      </c>
      <c r="C95" s="352"/>
      <c r="D95" s="352"/>
      <c r="E95" s="352"/>
      <c r="F95" s="352"/>
      <c r="G95" s="352"/>
      <c r="H95" s="352"/>
      <c r="I95" s="352"/>
      <c r="J95" s="352"/>
      <c r="K95" s="353"/>
    </row>
    <row r="96" spans="2:11" ht="29.5" thickBot="1" x14ac:dyDescent="0.4">
      <c r="B96" s="167" t="s">
        <v>1</v>
      </c>
      <c r="C96" s="168" t="s">
        <v>40</v>
      </c>
      <c r="D96" s="168" t="s">
        <v>42</v>
      </c>
      <c r="E96" s="169" t="s">
        <v>2</v>
      </c>
      <c r="F96" s="169" t="s">
        <v>3</v>
      </c>
      <c r="G96" s="169" t="s">
        <v>4</v>
      </c>
      <c r="H96" s="169" t="s">
        <v>5</v>
      </c>
      <c r="I96" s="169" t="s">
        <v>6</v>
      </c>
      <c r="J96" s="169" t="s">
        <v>7</v>
      </c>
      <c r="K96" s="170" t="s">
        <v>8</v>
      </c>
    </row>
    <row r="97" spans="2:11" ht="19" thickBot="1" x14ac:dyDescent="0.4">
      <c r="B97" s="354" t="s">
        <v>85</v>
      </c>
      <c r="C97" s="355"/>
      <c r="D97" s="355"/>
      <c r="E97" s="355"/>
      <c r="F97" s="355"/>
      <c r="G97" s="355"/>
      <c r="H97" s="355"/>
      <c r="I97" s="355"/>
      <c r="J97" s="355"/>
      <c r="K97" s="356"/>
    </row>
    <row r="98" spans="2:11" x14ac:dyDescent="0.35">
      <c r="B98" s="60" t="s">
        <v>124</v>
      </c>
      <c r="C98" s="61" t="s">
        <v>125</v>
      </c>
      <c r="D98" s="61" t="s">
        <v>43</v>
      </c>
      <c r="E98" s="61">
        <v>12500000</v>
      </c>
      <c r="F98" s="158">
        <v>46141</v>
      </c>
      <c r="G98" s="158">
        <v>46142</v>
      </c>
      <c r="H98" s="159">
        <f>+G98-F98</f>
        <v>1</v>
      </c>
      <c r="I98" s="160">
        <v>0.18</v>
      </c>
      <c r="J98" s="161">
        <f>E98*H98*I98/365</f>
        <v>6164.3835616438355</v>
      </c>
      <c r="K98" s="162">
        <f>+E98+J98</f>
        <v>12506164.383561645</v>
      </c>
    </row>
    <row r="99" spans="2:11" x14ac:dyDescent="0.35">
      <c r="B99" s="60"/>
      <c r="C99" s="61"/>
      <c r="D99" s="61"/>
      <c r="E99" s="61"/>
      <c r="F99" s="11"/>
      <c r="G99" s="11"/>
      <c r="H99" s="12"/>
      <c r="I99" s="13"/>
      <c r="J99" s="14"/>
      <c r="K99" s="15"/>
    </row>
    <row r="100" spans="2:11" x14ac:dyDescent="0.35">
      <c r="B100" s="60"/>
      <c r="C100" s="61"/>
      <c r="D100" s="61"/>
      <c r="E100" s="61"/>
      <c r="F100" s="11"/>
      <c r="G100" s="11"/>
      <c r="H100" s="12"/>
      <c r="I100" s="13"/>
      <c r="J100" s="14"/>
      <c r="K100" s="15"/>
    </row>
    <row r="101" spans="2:11" ht="15" thickBot="1" x14ac:dyDescent="0.4">
      <c r="B101" s="180"/>
      <c r="C101" s="197"/>
      <c r="D101" s="197"/>
      <c r="E101" s="186"/>
      <c r="F101" s="181"/>
      <c r="G101" s="181"/>
      <c r="H101" s="188"/>
      <c r="I101" s="182"/>
      <c r="J101" s="111"/>
      <c r="K101" s="198"/>
    </row>
    <row r="102" spans="2:11" ht="19" thickBot="1" x14ac:dyDescent="0.5">
      <c r="B102" s="300" t="s">
        <v>70</v>
      </c>
      <c r="C102" s="301"/>
      <c r="D102" s="302"/>
      <c r="E102" s="247">
        <f>+SUM(E58:E101)</f>
        <v>82429426.546499699</v>
      </c>
      <c r="F102" s="248"/>
      <c r="G102" s="310" t="s">
        <v>112</v>
      </c>
      <c r="H102" s="357"/>
      <c r="I102" s="358"/>
      <c r="J102" s="244">
        <f>+SUM(J58:J101)</f>
        <v>7354566.8919243664</v>
      </c>
      <c r="K102" s="249"/>
    </row>
  </sheetData>
  <mergeCells count="36">
    <mergeCell ref="G86:H86"/>
    <mergeCell ref="I86:J86"/>
    <mergeCell ref="C84:D84"/>
    <mergeCell ref="C87:D87"/>
    <mergeCell ref="G87:H87"/>
    <mergeCell ref="I87:J87"/>
    <mergeCell ref="G84:H84"/>
    <mergeCell ref="I84:J84"/>
    <mergeCell ref="C85:D85"/>
    <mergeCell ref="G85:H85"/>
    <mergeCell ref="I85:J85"/>
    <mergeCell ref="B2:K2"/>
    <mergeCell ref="B47:D47"/>
    <mergeCell ref="E48:I48"/>
    <mergeCell ref="E49:I49"/>
    <mergeCell ref="B74:D74"/>
    <mergeCell ref="B4:K4"/>
    <mergeCell ref="B50:K50"/>
    <mergeCell ref="G47:I47"/>
    <mergeCell ref="G74:I74"/>
    <mergeCell ref="B95:K95"/>
    <mergeCell ref="B97:K97"/>
    <mergeCell ref="B102:D102"/>
    <mergeCell ref="G102:I102"/>
    <mergeCell ref="E75:I75"/>
    <mergeCell ref="B77:I77"/>
    <mergeCell ref="E76:I76"/>
    <mergeCell ref="C80:J80"/>
    <mergeCell ref="C83:D83"/>
    <mergeCell ref="G83:H83"/>
    <mergeCell ref="I83:J83"/>
    <mergeCell ref="C81:J81"/>
    <mergeCell ref="C82:D82"/>
    <mergeCell ref="G82:H82"/>
    <mergeCell ref="I82:J82"/>
    <mergeCell ref="C86:D86"/>
  </mergeCells>
  <printOptions horizontalCentered="1"/>
  <pageMargins left="0.25" right="0.25" top="0.5" bottom="0.5" header="0.3" footer="0.3"/>
  <pageSetup paperSize="9" scale="80" fitToHeight="2" orientation="portrait" r:id="rId1"/>
  <rowBreaks count="1" manualBreakCount="1">
    <brk id="77" min="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179"/>
  <sheetViews>
    <sheetView topLeftCell="A191" workbookViewId="0">
      <selection activeCell="E122" sqref="E122"/>
    </sheetView>
  </sheetViews>
  <sheetFormatPr defaultRowHeight="14.5" x14ac:dyDescent="0.35"/>
  <cols>
    <col min="1" max="1" width="6.36328125" customWidth="1"/>
    <col min="2" max="2" width="10.6328125" style="26" bestFit="1" customWidth="1"/>
    <col min="3" max="3" width="9.36328125" bestFit="1" customWidth="1"/>
    <col min="4" max="4" width="13.08984375" customWidth="1"/>
    <col min="5" max="5" width="10.90625" customWidth="1"/>
    <col min="8" max="8" width="11.453125" customWidth="1"/>
    <col min="9" max="9" width="11.1796875" customWidth="1"/>
    <col min="10" max="10" width="5.81640625" customWidth="1"/>
    <col min="11" max="11" width="10.6328125" bestFit="1" customWidth="1"/>
    <col min="13" max="13" width="10.6328125" bestFit="1" customWidth="1"/>
    <col min="19" max="19" width="9" bestFit="1" customWidth="1"/>
  </cols>
  <sheetData>
    <row r="1" spans="2:27" ht="18.649999999999999" thickBot="1" x14ac:dyDescent="0.4">
      <c r="B1" s="376" t="s">
        <v>0</v>
      </c>
      <c r="C1" s="377"/>
      <c r="D1" s="377"/>
      <c r="E1" s="377"/>
      <c r="F1" s="377"/>
      <c r="G1" s="377"/>
      <c r="H1" s="377"/>
      <c r="I1" s="378"/>
    </row>
    <row r="2" spans="2:27" s="4" customFormat="1" ht="29.4" x14ac:dyDescent="0.35"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 t="s">
        <v>8</v>
      </c>
      <c r="L2" s="376" t="s">
        <v>0</v>
      </c>
      <c r="M2" s="377"/>
      <c r="N2" s="377"/>
      <c r="O2" s="377"/>
      <c r="P2" s="377"/>
      <c r="Q2" s="377"/>
      <c r="R2" s="377"/>
      <c r="S2" s="378"/>
    </row>
    <row r="3" spans="2:27" ht="28.75" x14ac:dyDescent="0.3">
      <c r="B3" s="5"/>
      <c r="C3" s="6" t="s">
        <v>9</v>
      </c>
      <c r="D3" s="7"/>
      <c r="E3" s="7"/>
      <c r="F3" s="7"/>
      <c r="G3" s="7"/>
      <c r="H3" s="7"/>
      <c r="I3" s="8"/>
      <c r="L3" s="1" t="s">
        <v>1</v>
      </c>
      <c r="M3" s="2" t="s">
        <v>2</v>
      </c>
      <c r="N3" s="2" t="s">
        <v>3</v>
      </c>
      <c r="O3" s="2" t="s">
        <v>4</v>
      </c>
      <c r="P3" s="2" t="s">
        <v>5</v>
      </c>
      <c r="Q3" s="2" t="s">
        <v>6</v>
      </c>
      <c r="R3" s="2" t="s">
        <v>7</v>
      </c>
      <c r="S3" s="3" t="s">
        <v>8</v>
      </c>
      <c r="U3" s="303" t="s">
        <v>10</v>
      </c>
      <c r="V3" s="303"/>
      <c r="W3" s="303"/>
      <c r="X3" s="303"/>
      <c r="Y3" s="303"/>
      <c r="Z3" s="9">
        <v>15015</v>
      </c>
      <c r="AA3" s="7"/>
    </row>
    <row r="4" spans="2:27" ht="14.4" x14ac:dyDescent="0.3">
      <c r="B4" s="10">
        <v>42767</v>
      </c>
      <c r="C4" s="7">
        <v>500000</v>
      </c>
      <c r="D4" s="11">
        <v>42767</v>
      </c>
      <c r="E4" s="11">
        <v>43132</v>
      </c>
      <c r="F4" s="12">
        <f>+E4-D4</f>
        <v>365</v>
      </c>
      <c r="G4" s="13">
        <v>0.18</v>
      </c>
      <c r="H4" s="14">
        <f>C4*F4*G4/365</f>
        <v>90000</v>
      </c>
      <c r="I4" s="15">
        <f>+C4+H4</f>
        <v>590000</v>
      </c>
      <c r="L4" s="5"/>
      <c r="M4" s="6" t="s">
        <v>9</v>
      </c>
      <c r="N4" s="7"/>
      <c r="O4" s="7"/>
      <c r="P4" s="7"/>
      <c r="Q4" s="7"/>
      <c r="R4" s="7"/>
      <c r="S4" s="8"/>
      <c r="U4" s="303" t="s">
        <v>11</v>
      </c>
      <c r="V4" s="303"/>
      <c r="W4" s="303"/>
      <c r="X4" s="303"/>
      <c r="Y4" s="303"/>
      <c r="Z4" s="9">
        <v>15015</v>
      </c>
      <c r="AA4" s="7"/>
    </row>
    <row r="5" spans="2:27" ht="14.4" x14ac:dyDescent="0.3">
      <c r="B5" s="16"/>
      <c r="C5" s="14">
        <f>+I4</f>
        <v>590000</v>
      </c>
      <c r="D5" s="11">
        <f>+E4</f>
        <v>43132</v>
      </c>
      <c r="E5" s="11">
        <v>43497</v>
      </c>
      <c r="F5" s="17">
        <f>+E5-D5</f>
        <v>365</v>
      </c>
      <c r="G5" s="13">
        <v>0.18</v>
      </c>
      <c r="H5" s="14">
        <f>I4*F5*G5/365</f>
        <v>106200</v>
      </c>
      <c r="I5" s="15">
        <f>+I4+H5</f>
        <v>696200</v>
      </c>
      <c r="L5" s="10">
        <v>42767</v>
      </c>
      <c r="M5" s="7">
        <v>500000</v>
      </c>
      <c r="N5" s="11">
        <v>42767</v>
      </c>
      <c r="O5" s="11">
        <v>43132</v>
      </c>
      <c r="P5" s="12">
        <f>+O5-N5</f>
        <v>365</v>
      </c>
      <c r="Q5" s="13">
        <v>0.18</v>
      </c>
      <c r="R5" s="14">
        <f>M5*P5*Q5/365</f>
        <v>90000</v>
      </c>
      <c r="S5" s="15">
        <f>+M5+R5</f>
        <v>590000</v>
      </c>
      <c r="U5" s="303" t="s">
        <v>12</v>
      </c>
      <c r="V5" s="303"/>
      <c r="W5" s="303"/>
      <c r="X5" s="303"/>
      <c r="Y5" s="303"/>
      <c r="Z5" s="7">
        <v>15015</v>
      </c>
      <c r="AA5" s="7" t="s">
        <v>13</v>
      </c>
    </row>
    <row r="6" spans="2:27" ht="14.4" x14ac:dyDescent="0.3">
      <c r="B6" s="16"/>
      <c r="C6" s="14">
        <f>+I5</f>
        <v>696200</v>
      </c>
      <c r="D6" s="11">
        <f>+E5</f>
        <v>43497</v>
      </c>
      <c r="E6" s="11">
        <v>43862</v>
      </c>
      <c r="F6" s="17">
        <f>+E6-D6</f>
        <v>365</v>
      </c>
      <c r="G6" s="13">
        <v>0.18</v>
      </c>
      <c r="H6" s="14">
        <f>I5*F6*G6/365</f>
        <v>125316</v>
      </c>
      <c r="I6" s="15">
        <f>+I5+H6</f>
        <v>821516</v>
      </c>
      <c r="L6" s="16"/>
      <c r="M6" s="14">
        <f>+S5</f>
        <v>590000</v>
      </c>
      <c r="N6" s="11">
        <f>+O5</f>
        <v>43132</v>
      </c>
      <c r="O6" s="11">
        <v>43497</v>
      </c>
      <c r="P6" s="17">
        <f>+O6-N6</f>
        <v>365</v>
      </c>
      <c r="Q6" s="13">
        <v>0.18</v>
      </c>
      <c r="R6" s="14">
        <f>S5*P6*Q6/365</f>
        <v>106200</v>
      </c>
      <c r="S6" s="15">
        <f>+S5+R6</f>
        <v>696200</v>
      </c>
      <c r="U6" s="303" t="s">
        <v>14</v>
      </c>
      <c r="V6" s="303"/>
      <c r="W6" s="303"/>
      <c r="X6" s="303"/>
      <c r="Y6" s="303"/>
      <c r="Z6" s="7">
        <v>100100</v>
      </c>
      <c r="AA6" s="7" t="s">
        <v>13</v>
      </c>
    </row>
    <row r="7" spans="2:27" ht="14.4" x14ac:dyDescent="0.3">
      <c r="B7" s="16"/>
      <c r="C7" s="14">
        <f>+I6</f>
        <v>821516</v>
      </c>
      <c r="D7" s="11">
        <f>+E6</f>
        <v>43862</v>
      </c>
      <c r="E7" s="11">
        <v>44228</v>
      </c>
      <c r="F7" s="17">
        <v>365</v>
      </c>
      <c r="G7" s="13">
        <v>0.18</v>
      </c>
      <c r="H7" s="14">
        <f>I6*F7*G7/365</f>
        <v>147872.87999999998</v>
      </c>
      <c r="I7" s="15">
        <f>+I6+H7</f>
        <v>969388.88</v>
      </c>
      <c r="L7" s="16"/>
      <c r="M7" s="14">
        <f>+S6</f>
        <v>696200</v>
      </c>
      <c r="N7" s="11">
        <f>+O6</f>
        <v>43497</v>
      </c>
      <c r="O7" s="11">
        <v>43862</v>
      </c>
      <c r="P7" s="17">
        <f>+O7-N7</f>
        <v>365</v>
      </c>
      <c r="Q7" s="13">
        <v>0.18</v>
      </c>
      <c r="R7" s="14">
        <f>S6*P7*Q7/365</f>
        <v>125316</v>
      </c>
      <c r="S7" s="15">
        <f>+S6+R7</f>
        <v>821516</v>
      </c>
    </row>
    <row r="8" spans="2:27" ht="14.4" x14ac:dyDescent="0.3">
      <c r="B8" s="16"/>
      <c r="C8" s="14">
        <f>+I7</f>
        <v>969388.88</v>
      </c>
      <c r="D8" s="11">
        <f>+E7</f>
        <v>44228</v>
      </c>
      <c r="E8" s="11">
        <v>44296</v>
      </c>
      <c r="F8" s="17">
        <f>+E8-D8</f>
        <v>68</v>
      </c>
      <c r="G8" s="13">
        <v>0.18</v>
      </c>
      <c r="H8" s="14">
        <f>I7*F8*G8/365</f>
        <v>32507.725729315069</v>
      </c>
      <c r="I8" s="15">
        <f>+I7+H8</f>
        <v>1001896.6057293151</v>
      </c>
      <c r="L8" s="16"/>
      <c r="M8" s="14">
        <f>+S7</f>
        <v>821516</v>
      </c>
      <c r="N8" s="11">
        <f>+O7</f>
        <v>43862</v>
      </c>
      <c r="O8" s="11">
        <v>44228</v>
      </c>
      <c r="P8" s="17">
        <v>365</v>
      </c>
      <c r="Q8" s="13">
        <v>0.18</v>
      </c>
      <c r="R8" s="14">
        <f>S7*P8*Q8/365</f>
        <v>147872.87999999998</v>
      </c>
      <c r="S8" s="15">
        <f>+S7+R8</f>
        <v>969388.88</v>
      </c>
    </row>
    <row r="9" spans="2:27" ht="14.4" x14ac:dyDescent="0.3">
      <c r="B9" s="16"/>
      <c r="C9" s="14"/>
      <c r="D9" s="11"/>
      <c r="E9" s="11"/>
      <c r="F9" s="18"/>
      <c r="G9" s="13"/>
      <c r="H9" s="19">
        <f>SUM(H4:H8)</f>
        <v>501896.60572931508</v>
      </c>
      <c r="I9" s="20"/>
      <c r="L9" s="16"/>
      <c r="M9" s="14">
        <f>+S8</f>
        <v>969388.88</v>
      </c>
      <c r="N9" s="11">
        <f>+O8</f>
        <v>44228</v>
      </c>
      <c r="O9" s="11">
        <v>44297</v>
      </c>
      <c r="P9" s="17">
        <f>+O9-N9</f>
        <v>69</v>
      </c>
      <c r="Q9" s="13">
        <v>0.18</v>
      </c>
      <c r="R9" s="14">
        <f>S8*P9*Q9/365</f>
        <v>32985.780519452055</v>
      </c>
      <c r="S9" s="15">
        <f>+S8+R9</f>
        <v>1002374.6605194521</v>
      </c>
    </row>
    <row r="10" spans="2:27" ht="14.4" x14ac:dyDescent="0.3">
      <c r="B10" s="16"/>
      <c r="C10" s="14"/>
      <c r="D10" s="11"/>
      <c r="E10" s="11"/>
      <c r="F10" s="21"/>
      <c r="G10" s="13"/>
      <c r="H10" s="19"/>
      <c r="I10" s="15"/>
      <c r="L10" s="16"/>
      <c r="M10" s="14"/>
      <c r="N10" s="11"/>
      <c r="O10" s="11"/>
      <c r="P10" s="17"/>
      <c r="Q10" s="13"/>
      <c r="R10" s="14"/>
      <c r="S10" s="15"/>
    </row>
    <row r="11" spans="2:27" ht="14.4" x14ac:dyDescent="0.3">
      <c r="B11" s="10"/>
      <c r="C11" s="370" t="s">
        <v>15</v>
      </c>
      <c r="D11" s="371"/>
      <c r="E11" s="371"/>
      <c r="F11" s="371"/>
      <c r="G11" s="372"/>
      <c r="H11" s="19">
        <f>+H9</f>
        <v>501896.60572931508</v>
      </c>
      <c r="I11" s="15"/>
      <c r="L11" s="16"/>
      <c r="M11" s="14"/>
      <c r="N11" s="11"/>
      <c r="O11" s="11"/>
      <c r="P11" s="17"/>
      <c r="Q11" s="13"/>
      <c r="R11" s="14"/>
      <c r="S11" s="15"/>
    </row>
    <row r="12" spans="2:27" ht="14.4" x14ac:dyDescent="0.3">
      <c r="B12" s="10"/>
      <c r="C12" s="370" t="s">
        <v>16</v>
      </c>
      <c r="D12" s="371"/>
      <c r="E12" s="371"/>
      <c r="F12" s="371"/>
      <c r="G12" s="372"/>
      <c r="H12" s="19">
        <f>+C4</f>
        <v>500000</v>
      </c>
      <c r="I12" s="15"/>
      <c r="L12" s="16"/>
      <c r="M12" s="14"/>
      <c r="N12" s="11"/>
      <c r="O12" s="11"/>
      <c r="P12" s="18"/>
      <c r="Q12" s="13"/>
      <c r="R12" s="19">
        <f>SUM(R5:R9)</f>
        <v>502374.66051945207</v>
      </c>
      <c r="S12" s="20"/>
    </row>
    <row r="13" spans="2:27" ht="14.4" x14ac:dyDescent="0.3">
      <c r="B13" s="5"/>
      <c r="C13" s="379" t="s">
        <v>17</v>
      </c>
      <c r="D13" s="380"/>
      <c r="E13" s="380"/>
      <c r="F13" s="380"/>
      <c r="G13" s="381"/>
      <c r="H13" s="9">
        <f>SUM(H11:H12)</f>
        <v>1001896.6057293151</v>
      </c>
      <c r="I13" s="8"/>
      <c r="L13" s="16"/>
      <c r="M13" s="14"/>
      <c r="N13" s="11"/>
      <c r="O13" s="11"/>
      <c r="P13" s="21"/>
      <c r="Q13" s="13"/>
      <c r="R13" s="19"/>
      <c r="S13" s="15"/>
    </row>
    <row r="14" spans="2:27" ht="14.4" x14ac:dyDescent="0.3">
      <c r="B14" s="5"/>
      <c r="C14" s="370" t="s">
        <v>18</v>
      </c>
      <c r="D14" s="371"/>
      <c r="E14" s="371"/>
      <c r="F14" s="371"/>
      <c r="G14" s="372"/>
      <c r="H14" s="9">
        <v>15015</v>
      </c>
      <c r="I14" s="8"/>
      <c r="L14" s="10"/>
      <c r="M14" s="370" t="s">
        <v>19</v>
      </c>
      <c r="N14" s="371"/>
      <c r="O14" s="371"/>
      <c r="P14" s="371"/>
      <c r="Q14" s="372"/>
      <c r="R14" s="19">
        <f>+R12</f>
        <v>502374.66051945207</v>
      </c>
      <c r="S14" s="15"/>
    </row>
    <row r="15" spans="2:27" s="25" customFormat="1" ht="15" thickBot="1" x14ac:dyDescent="0.35">
      <c r="B15" s="22"/>
      <c r="C15" s="373" t="s">
        <v>20</v>
      </c>
      <c r="D15" s="374"/>
      <c r="E15" s="374"/>
      <c r="F15" s="374"/>
      <c r="G15" s="375"/>
      <c r="H15" s="23">
        <f>SUM(H13:H14)</f>
        <v>1016911.6057293151</v>
      </c>
      <c r="I15" s="24"/>
      <c r="L15" s="10"/>
      <c r="M15" s="370" t="s">
        <v>16</v>
      </c>
      <c r="N15" s="371"/>
      <c r="O15" s="371"/>
      <c r="P15" s="371"/>
      <c r="Q15" s="372"/>
      <c r="R15" s="19">
        <f>+M5</f>
        <v>500000</v>
      </c>
      <c r="S15" s="15"/>
      <c r="T15"/>
    </row>
    <row r="16" spans="2:27" ht="15" thickBot="1" x14ac:dyDescent="0.35">
      <c r="L16" s="27"/>
      <c r="M16" s="373" t="s">
        <v>20</v>
      </c>
      <c r="N16" s="374"/>
      <c r="O16" s="374"/>
      <c r="P16" s="374"/>
      <c r="Q16" s="375"/>
      <c r="R16" s="23">
        <f>SUM(R14:R15)</f>
        <v>1002374.6605194521</v>
      </c>
      <c r="S16" s="28"/>
    </row>
    <row r="18" spans="2:18" ht="14.4" x14ac:dyDescent="0.3">
      <c r="B18" s="29"/>
      <c r="C18" s="303" t="s">
        <v>10</v>
      </c>
      <c r="D18" s="303"/>
      <c r="E18" s="303"/>
      <c r="F18" s="303"/>
      <c r="G18" s="303"/>
      <c r="H18" s="9">
        <v>15015</v>
      </c>
      <c r="I18" s="7"/>
    </row>
    <row r="19" spans="2:18" ht="14.4" x14ac:dyDescent="0.3">
      <c r="B19" s="29"/>
      <c r="C19" s="303" t="s">
        <v>11</v>
      </c>
      <c r="D19" s="303"/>
      <c r="E19" s="303"/>
      <c r="F19" s="303"/>
      <c r="G19" s="303"/>
      <c r="H19" s="9">
        <v>15015</v>
      </c>
      <c r="I19" s="7"/>
    </row>
    <row r="20" spans="2:18" ht="14.4" x14ac:dyDescent="0.3">
      <c r="B20" s="29"/>
      <c r="C20" s="303" t="s">
        <v>12</v>
      </c>
      <c r="D20" s="303"/>
      <c r="E20" s="303"/>
      <c r="F20" s="303"/>
      <c r="G20" s="303"/>
      <c r="H20" s="7">
        <v>15015</v>
      </c>
      <c r="I20" s="7" t="s">
        <v>13</v>
      </c>
    </row>
    <row r="21" spans="2:18" ht="14.4" x14ac:dyDescent="0.3">
      <c r="B21" s="29"/>
      <c r="C21" s="303" t="s">
        <v>14</v>
      </c>
      <c r="D21" s="303"/>
      <c r="E21" s="303"/>
      <c r="F21" s="303"/>
      <c r="G21" s="303"/>
      <c r="H21" s="7">
        <v>100100</v>
      </c>
      <c r="I21" s="7" t="s">
        <v>13</v>
      </c>
    </row>
    <row r="22" spans="2:18" ht="15" thickBot="1" x14ac:dyDescent="0.35"/>
    <row r="23" spans="2:18" ht="18" x14ac:dyDescent="0.35">
      <c r="B23" s="376" t="s">
        <v>0</v>
      </c>
      <c r="C23" s="377"/>
      <c r="D23" s="377"/>
      <c r="E23" s="377"/>
      <c r="F23" s="377"/>
      <c r="G23" s="377"/>
      <c r="H23" s="377"/>
      <c r="I23" s="378"/>
      <c r="K23" s="376" t="s">
        <v>0</v>
      </c>
      <c r="L23" s="377"/>
      <c r="M23" s="377"/>
      <c r="N23" s="377"/>
      <c r="O23" s="377"/>
      <c r="P23" s="377"/>
      <c r="Q23" s="377"/>
      <c r="R23" s="378"/>
    </row>
    <row r="24" spans="2:18" ht="28.75" x14ac:dyDescent="0.3">
      <c r="B24" s="1" t="s">
        <v>1</v>
      </c>
      <c r="C24" s="2" t="s">
        <v>2</v>
      </c>
      <c r="D24" s="2" t="s">
        <v>3</v>
      </c>
      <c r="E24" s="2" t="s">
        <v>4</v>
      </c>
      <c r="F24" s="2" t="s">
        <v>5</v>
      </c>
      <c r="G24" s="2" t="s">
        <v>6</v>
      </c>
      <c r="H24" s="2" t="s">
        <v>7</v>
      </c>
      <c r="I24" s="3" t="s">
        <v>8</v>
      </c>
      <c r="K24" s="1" t="s">
        <v>1</v>
      </c>
      <c r="L24" s="2" t="s">
        <v>2</v>
      </c>
      <c r="M24" s="2" t="s">
        <v>3</v>
      </c>
      <c r="N24" s="2" t="s">
        <v>4</v>
      </c>
      <c r="O24" s="2" t="s">
        <v>5</v>
      </c>
      <c r="P24" s="2" t="s">
        <v>6</v>
      </c>
      <c r="Q24" s="2" t="s">
        <v>7</v>
      </c>
      <c r="R24" s="3" t="s">
        <v>8</v>
      </c>
    </row>
    <row r="25" spans="2:18" ht="14.4" x14ac:dyDescent="0.3">
      <c r="B25" s="5"/>
      <c r="C25" s="6" t="s">
        <v>9</v>
      </c>
      <c r="D25" s="7"/>
      <c r="E25" s="7"/>
      <c r="F25" s="7"/>
      <c r="G25" s="7"/>
      <c r="H25" s="7"/>
      <c r="I25" s="8"/>
      <c r="K25" s="5"/>
      <c r="L25" s="6" t="s">
        <v>9</v>
      </c>
      <c r="M25" s="7"/>
      <c r="N25" s="7"/>
      <c r="O25" s="7"/>
      <c r="P25" s="7"/>
      <c r="Q25" s="7"/>
      <c r="R25" s="8"/>
    </row>
    <row r="26" spans="2:18" ht="14.4" x14ac:dyDescent="0.3">
      <c r="B26" s="10">
        <v>44315</v>
      </c>
      <c r="C26" s="7">
        <v>800000</v>
      </c>
      <c r="D26" s="11">
        <v>44315</v>
      </c>
      <c r="E26" s="11">
        <v>44446</v>
      </c>
      <c r="F26" s="12">
        <f>+E26-D26</f>
        <v>131</v>
      </c>
      <c r="G26" s="13">
        <v>0.18</v>
      </c>
      <c r="H26" s="14">
        <f>C26*F26*G26/365</f>
        <v>51682.191780821915</v>
      </c>
      <c r="I26" s="15">
        <f>+C26+H26</f>
        <v>851682.19178082189</v>
      </c>
      <c r="K26" s="10">
        <v>44315</v>
      </c>
      <c r="L26" s="7">
        <v>500000</v>
      </c>
      <c r="M26" s="11">
        <v>44315</v>
      </c>
      <c r="N26" s="11">
        <v>44446</v>
      </c>
      <c r="O26" s="12">
        <f>+N26-M26</f>
        <v>131</v>
      </c>
      <c r="P26" s="13">
        <v>0.18</v>
      </c>
      <c r="Q26" s="14">
        <f>L26*O26*P26/365</f>
        <v>32301.369863013697</v>
      </c>
      <c r="R26" s="15">
        <f>+L26+Q26</f>
        <v>532301.36986301374</v>
      </c>
    </row>
    <row r="27" spans="2:18" ht="14.4" x14ac:dyDescent="0.3">
      <c r="B27" s="16"/>
      <c r="C27" s="14"/>
      <c r="D27" s="11"/>
      <c r="E27" s="11"/>
      <c r="F27" s="17"/>
      <c r="G27" s="13"/>
      <c r="H27" s="14"/>
      <c r="I27" s="15"/>
      <c r="K27" s="16"/>
      <c r="L27" s="14"/>
      <c r="M27" s="11"/>
      <c r="N27" s="11"/>
      <c r="O27" s="17"/>
      <c r="P27" s="13"/>
      <c r="Q27" s="14"/>
      <c r="R27" s="15"/>
    </row>
    <row r="28" spans="2:18" ht="14.4" x14ac:dyDescent="0.3">
      <c r="B28" s="16"/>
      <c r="C28" s="14"/>
      <c r="D28" s="11"/>
      <c r="E28" s="11"/>
      <c r="F28" s="18"/>
      <c r="G28" s="13"/>
      <c r="H28" s="19">
        <f>SUM(H26:H26)</f>
        <v>51682.191780821915</v>
      </c>
      <c r="I28" s="20"/>
      <c r="K28" s="16"/>
      <c r="L28" s="14"/>
      <c r="M28" s="11"/>
      <c r="N28" s="11"/>
      <c r="O28" s="18"/>
      <c r="P28" s="13"/>
      <c r="Q28" s="19">
        <f>SUM(Q26:Q26)</f>
        <v>32301.369863013697</v>
      </c>
      <c r="R28" s="20"/>
    </row>
    <row r="29" spans="2:18" ht="14.4" x14ac:dyDescent="0.3">
      <c r="B29" s="16"/>
      <c r="C29" s="14"/>
      <c r="D29" s="11"/>
      <c r="E29" s="11"/>
      <c r="F29" s="21"/>
      <c r="G29" s="13"/>
      <c r="H29" s="19"/>
      <c r="I29" s="15"/>
      <c r="K29" s="16"/>
      <c r="L29" s="14"/>
      <c r="M29" s="11"/>
      <c r="N29" s="11"/>
      <c r="O29" s="21"/>
      <c r="P29" s="13"/>
      <c r="Q29" s="19"/>
      <c r="R29" s="15"/>
    </row>
    <row r="30" spans="2:18" ht="14.4" x14ac:dyDescent="0.3">
      <c r="B30" s="10"/>
      <c r="C30" s="370" t="s">
        <v>19</v>
      </c>
      <c r="D30" s="371"/>
      <c r="E30" s="371"/>
      <c r="F30" s="371"/>
      <c r="G30" s="372"/>
      <c r="H30" s="19">
        <f>+H28</f>
        <v>51682.191780821915</v>
      </c>
      <c r="I30" s="15"/>
      <c r="K30" s="10"/>
      <c r="L30" s="370" t="s">
        <v>19</v>
      </c>
      <c r="M30" s="371"/>
      <c r="N30" s="371"/>
      <c r="O30" s="371"/>
      <c r="P30" s="372"/>
      <c r="Q30" s="19">
        <f>+Q28</f>
        <v>32301.369863013697</v>
      </c>
      <c r="R30" s="15"/>
    </row>
    <row r="31" spans="2:18" ht="14.4" x14ac:dyDescent="0.3">
      <c r="B31" s="10"/>
      <c r="C31" s="370" t="s">
        <v>16</v>
      </c>
      <c r="D31" s="371"/>
      <c r="E31" s="371"/>
      <c r="F31" s="371"/>
      <c r="G31" s="372"/>
      <c r="H31" s="19">
        <f>+C26</f>
        <v>800000</v>
      </c>
      <c r="I31" s="15"/>
      <c r="K31" s="10"/>
      <c r="L31" s="370" t="s">
        <v>16</v>
      </c>
      <c r="M31" s="371"/>
      <c r="N31" s="371"/>
      <c r="O31" s="371"/>
      <c r="P31" s="372"/>
      <c r="Q31" s="19">
        <f>+L26</f>
        <v>500000</v>
      </c>
      <c r="R31" s="15"/>
    </row>
    <row r="32" spans="2:18" ht="15" thickBot="1" x14ac:dyDescent="0.35">
      <c r="B32" s="27"/>
      <c r="C32" s="373" t="s">
        <v>20</v>
      </c>
      <c r="D32" s="374"/>
      <c r="E32" s="374"/>
      <c r="F32" s="374"/>
      <c r="G32" s="375"/>
      <c r="H32" s="23">
        <f>SUM(H30:H31)</f>
        <v>851682.19178082189</v>
      </c>
      <c r="I32" s="28"/>
      <c r="K32" s="27"/>
      <c r="L32" s="373" t="s">
        <v>20</v>
      </c>
      <c r="M32" s="374"/>
      <c r="N32" s="374"/>
      <c r="O32" s="374"/>
      <c r="P32" s="375"/>
      <c r="Q32" s="23">
        <f>SUM(Q30:Q31)</f>
        <v>532301.36986301374</v>
      </c>
      <c r="R32" s="28"/>
    </row>
    <row r="33" spans="2:9" ht="14.4" x14ac:dyDescent="0.3">
      <c r="B33"/>
    </row>
    <row r="34" spans="2:9" ht="14.4" x14ac:dyDescent="0.3">
      <c r="B34"/>
    </row>
    <row r="35" spans="2:9" ht="15" thickBot="1" x14ac:dyDescent="0.35">
      <c r="B35"/>
    </row>
    <row r="36" spans="2:9" ht="18" x14ac:dyDescent="0.35">
      <c r="B36" s="365" t="s">
        <v>21</v>
      </c>
      <c r="C36" s="366"/>
      <c r="D36" s="366"/>
      <c r="E36" s="366"/>
      <c r="F36" s="366"/>
      <c r="G36" s="366"/>
      <c r="H36" s="366"/>
      <c r="I36" s="367"/>
    </row>
    <row r="37" spans="2:9" ht="28.75" x14ac:dyDescent="0.3">
      <c r="B37" s="1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  <c r="I37" s="3" t="s">
        <v>8</v>
      </c>
    </row>
    <row r="38" spans="2:9" ht="14.4" x14ac:dyDescent="0.3">
      <c r="B38" s="5"/>
      <c r="C38" s="6" t="s">
        <v>9</v>
      </c>
      <c r="D38" s="7"/>
      <c r="E38" s="7"/>
      <c r="F38" s="7"/>
      <c r="G38" s="7"/>
      <c r="H38" s="7"/>
      <c r="I38" s="8"/>
    </row>
    <row r="39" spans="2:9" ht="14.4" x14ac:dyDescent="0.3">
      <c r="B39" s="10">
        <v>43867</v>
      </c>
      <c r="C39" s="7">
        <v>500000</v>
      </c>
      <c r="D39" s="11">
        <v>43867</v>
      </c>
      <c r="E39" s="11">
        <v>44233</v>
      </c>
      <c r="F39" s="12">
        <v>365</v>
      </c>
      <c r="G39" s="13">
        <v>0.18</v>
      </c>
      <c r="H39" s="14">
        <f>C39*F39*G39/365</f>
        <v>90000</v>
      </c>
      <c r="I39" s="15">
        <f>+C39+H39</f>
        <v>590000</v>
      </c>
    </row>
    <row r="40" spans="2:9" ht="14.4" x14ac:dyDescent="0.3">
      <c r="B40" s="16"/>
      <c r="C40" s="14">
        <f>+I39</f>
        <v>590000</v>
      </c>
      <c r="D40" s="11">
        <f>+E39</f>
        <v>44233</v>
      </c>
      <c r="E40" s="11">
        <v>44446</v>
      </c>
      <c r="F40" s="12">
        <f>+E40-D40</f>
        <v>213</v>
      </c>
      <c r="G40" s="13">
        <v>0.18</v>
      </c>
      <c r="H40" s="14">
        <f>C40*F40*G40/365</f>
        <v>61974.246575342462</v>
      </c>
      <c r="I40" s="15">
        <f>+I39+H40</f>
        <v>651974.24657534249</v>
      </c>
    </row>
    <row r="41" spans="2:9" ht="14.4" x14ac:dyDescent="0.3">
      <c r="B41" s="16"/>
      <c r="C41" s="7"/>
      <c r="D41" s="11"/>
      <c r="E41" s="11"/>
      <c r="F41" s="12"/>
      <c r="G41" s="13"/>
      <c r="H41" s="14"/>
      <c r="I41" s="15"/>
    </row>
    <row r="42" spans="2:9" ht="14.4" x14ac:dyDescent="0.3">
      <c r="B42" s="10"/>
      <c r="C42" s="14"/>
      <c r="D42" s="11"/>
      <c r="E42" s="11"/>
      <c r="F42" s="18"/>
      <c r="G42" s="13"/>
      <c r="H42" s="19">
        <f>SUM(H39:H41)</f>
        <v>151974.24657534246</v>
      </c>
      <c r="I42" s="20"/>
    </row>
    <row r="43" spans="2:9" ht="14.4" x14ac:dyDescent="0.3">
      <c r="B43" s="10"/>
      <c r="C43" s="14"/>
      <c r="D43" s="11"/>
      <c r="E43" s="11"/>
      <c r="F43" s="21"/>
      <c r="G43" s="13"/>
      <c r="H43" s="19"/>
      <c r="I43" s="15"/>
    </row>
    <row r="44" spans="2:9" ht="14.4" x14ac:dyDescent="0.3">
      <c r="B44" s="5"/>
      <c r="C44" s="303" t="s">
        <v>15</v>
      </c>
      <c r="D44" s="303"/>
      <c r="E44" s="303"/>
      <c r="F44" s="303"/>
      <c r="G44" s="303"/>
      <c r="H44" s="19">
        <f>+H42</f>
        <v>151974.24657534246</v>
      </c>
      <c r="I44" s="15"/>
    </row>
    <row r="45" spans="2:9" ht="14.4" x14ac:dyDescent="0.3">
      <c r="B45" s="5"/>
      <c r="C45" s="303" t="s">
        <v>16</v>
      </c>
      <c r="D45" s="303"/>
      <c r="E45" s="303"/>
      <c r="F45" s="303"/>
      <c r="G45" s="303"/>
      <c r="H45" s="19">
        <f>+C39</f>
        <v>500000</v>
      </c>
      <c r="I45" s="15"/>
    </row>
    <row r="46" spans="2:9" ht="14.4" x14ac:dyDescent="0.3">
      <c r="B46" s="30"/>
      <c r="C46" s="364" t="s">
        <v>17</v>
      </c>
      <c r="D46" s="364"/>
      <c r="E46" s="364"/>
      <c r="F46" s="364"/>
      <c r="G46" s="364"/>
      <c r="H46" s="9">
        <f>SUM(H44:H45)</f>
        <v>651974.24657534249</v>
      </c>
      <c r="I46" s="8"/>
    </row>
    <row r="47" spans="2:9" ht="14.4" x14ac:dyDescent="0.3">
      <c r="B47" s="31"/>
      <c r="C47" s="303"/>
      <c r="D47" s="303"/>
      <c r="E47" s="303"/>
      <c r="F47" s="303"/>
      <c r="G47" s="303"/>
      <c r="H47" s="19"/>
      <c r="I47" s="8"/>
    </row>
    <row r="48" spans="2:9" ht="15" thickBot="1" x14ac:dyDescent="0.35">
      <c r="B48" s="32"/>
      <c r="C48" s="363" t="s">
        <v>20</v>
      </c>
      <c r="D48" s="363"/>
      <c r="E48" s="363"/>
      <c r="F48" s="363"/>
      <c r="G48" s="363"/>
      <c r="H48" s="23">
        <f>SUM(H46:H47)</f>
        <v>651974.24657534249</v>
      </c>
      <c r="I48" s="24"/>
    </row>
    <row r="49" spans="2:9" ht="15" thickBot="1" x14ac:dyDescent="0.35"/>
    <row r="50" spans="2:9" ht="18" x14ac:dyDescent="0.35">
      <c r="B50" s="365" t="s">
        <v>21</v>
      </c>
      <c r="C50" s="366"/>
      <c r="D50" s="366"/>
      <c r="E50" s="366"/>
      <c r="F50" s="366"/>
      <c r="G50" s="366"/>
      <c r="H50" s="366"/>
      <c r="I50" s="367"/>
    </row>
    <row r="51" spans="2:9" ht="28.75" x14ac:dyDescent="0.3">
      <c r="B51" s="1" t="s">
        <v>1</v>
      </c>
      <c r="C51" s="2" t="s">
        <v>2</v>
      </c>
      <c r="D51" s="2" t="s">
        <v>3</v>
      </c>
      <c r="E51" s="2" t="s">
        <v>4</v>
      </c>
      <c r="F51" s="2" t="s">
        <v>5</v>
      </c>
      <c r="G51" s="2" t="s">
        <v>6</v>
      </c>
      <c r="H51" s="2" t="s">
        <v>7</v>
      </c>
      <c r="I51" s="3" t="s">
        <v>8</v>
      </c>
    </row>
    <row r="52" spans="2:9" ht="14.4" x14ac:dyDescent="0.3">
      <c r="B52" s="5"/>
      <c r="C52" s="6" t="s">
        <v>9</v>
      </c>
      <c r="D52" s="7"/>
      <c r="E52" s="7"/>
      <c r="F52" s="7"/>
      <c r="G52" s="7"/>
      <c r="H52" s="7"/>
      <c r="I52" s="8"/>
    </row>
    <row r="53" spans="2:9" ht="14.4" x14ac:dyDescent="0.3">
      <c r="B53" s="10">
        <v>43867</v>
      </c>
      <c r="C53" s="7">
        <v>500000</v>
      </c>
      <c r="D53" s="11">
        <v>43867</v>
      </c>
      <c r="E53" s="11">
        <v>44233</v>
      </c>
      <c r="F53" s="12">
        <v>365</v>
      </c>
      <c r="G53" s="13">
        <v>0.18</v>
      </c>
      <c r="H53" s="14">
        <f>C53*F53*G53/365</f>
        <v>90000</v>
      </c>
      <c r="I53" s="15">
        <f>+C53+H53</f>
        <v>590000</v>
      </c>
    </row>
    <row r="54" spans="2:9" ht="14.4" x14ac:dyDescent="0.3">
      <c r="B54" s="16"/>
      <c r="C54" s="14">
        <f>+I53</f>
        <v>590000</v>
      </c>
      <c r="D54" s="11">
        <f>+E53</f>
        <v>44233</v>
      </c>
      <c r="E54" s="11">
        <v>44598</v>
      </c>
      <c r="F54" s="12">
        <f>+E54-D54</f>
        <v>365</v>
      </c>
      <c r="G54" s="13">
        <v>0.18</v>
      </c>
      <c r="H54" s="14">
        <f>C54*F54*G54/365</f>
        <v>106200</v>
      </c>
      <c r="I54" s="15">
        <f>+I53+H54</f>
        <v>696200</v>
      </c>
    </row>
    <row r="55" spans="2:9" ht="14.4" x14ac:dyDescent="0.3">
      <c r="B55" s="16"/>
      <c r="C55" s="14">
        <f>+I54</f>
        <v>696200</v>
      </c>
      <c r="D55" s="11">
        <f>+E54</f>
        <v>44598</v>
      </c>
      <c r="E55" s="11">
        <v>44963</v>
      </c>
      <c r="F55" s="12">
        <f>+E55-D55</f>
        <v>365</v>
      </c>
      <c r="G55" s="13">
        <v>0.18</v>
      </c>
      <c r="H55" s="14">
        <f>C55*F55*G55/365</f>
        <v>125316</v>
      </c>
      <c r="I55" s="15">
        <f>+I54+H55</f>
        <v>821516</v>
      </c>
    </row>
    <row r="56" spans="2:9" ht="14.4" x14ac:dyDescent="0.3">
      <c r="B56" s="16"/>
      <c r="C56" s="14"/>
      <c r="D56" s="11"/>
      <c r="E56" s="11"/>
      <c r="F56" s="12"/>
      <c r="G56" s="13"/>
      <c r="H56" s="14"/>
      <c r="I56" s="15"/>
    </row>
    <row r="57" spans="2:9" ht="14.4" x14ac:dyDescent="0.3">
      <c r="B57" s="10"/>
      <c r="C57" s="14"/>
      <c r="D57" s="11"/>
      <c r="E57" s="11"/>
      <c r="F57" s="18"/>
      <c r="G57" s="13"/>
      <c r="H57" s="19">
        <f>SUM(H53:H55)</f>
        <v>321516</v>
      </c>
      <c r="I57" s="20"/>
    </row>
    <row r="58" spans="2:9" ht="14.4" x14ac:dyDescent="0.3">
      <c r="B58" s="10"/>
      <c r="C58" s="14"/>
      <c r="D58" s="11"/>
      <c r="E58" s="11"/>
      <c r="F58" s="21"/>
      <c r="G58" s="13"/>
      <c r="H58" s="19"/>
      <c r="I58" s="15"/>
    </row>
    <row r="59" spans="2:9" ht="14.4" x14ac:dyDescent="0.3">
      <c r="B59" s="5"/>
      <c r="C59" s="303" t="s">
        <v>15</v>
      </c>
      <c r="D59" s="303"/>
      <c r="E59" s="303"/>
      <c r="F59" s="303"/>
      <c r="G59" s="303"/>
      <c r="H59" s="19">
        <f>+H57</f>
        <v>321516</v>
      </c>
      <c r="I59" s="15"/>
    </row>
    <row r="60" spans="2:9" ht="14.4" x14ac:dyDescent="0.3">
      <c r="B60" s="5"/>
      <c r="C60" s="303" t="s">
        <v>16</v>
      </c>
      <c r="D60" s="303"/>
      <c r="E60" s="303"/>
      <c r="F60" s="303"/>
      <c r="G60" s="303"/>
      <c r="H60" s="19">
        <f>+C53</f>
        <v>500000</v>
      </c>
      <c r="I60" s="15"/>
    </row>
    <row r="61" spans="2:9" ht="14.4" x14ac:dyDescent="0.3">
      <c r="B61" s="30"/>
      <c r="C61" s="364" t="s">
        <v>17</v>
      </c>
      <c r="D61" s="364"/>
      <c r="E61" s="364"/>
      <c r="F61" s="364"/>
      <c r="G61" s="364"/>
      <c r="H61" s="9">
        <f>SUM(H59:H60)</f>
        <v>821516</v>
      </c>
      <c r="I61" s="8"/>
    </row>
    <row r="62" spans="2:9" ht="14.4" x14ac:dyDescent="0.3">
      <c r="B62" s="31"/>
      <c r="C62" s="303"/>
      <c r="D62" s="303"/>
      <c r="E62" s="303"/>
      <c r="F62" s="303"/>
      <c r="G62" s="303"/>
      <c r="H62" s="19"/>
      <c r="I62" s="8"/>
    </row>
    <row r="63" spans="2:9" ht="15" thickBot="1" x14ac:dyDescent="0.35">
      <c r="B63" s="32"/>
      <c r="C63" s="363" t="s">
        <v>20</v>
      </c>
      <c r="D63" s="363"/>
      <c r="E63" s="363"/>
      <c r="F63" s="363"/>
      <c r="G63" s="363"/>
      <c r="H63" s="23">
        <f>SUM(H61:H62)</f>
        <v>821516</v>
      </c>
      <c r="I63" s="24"/>
    </row>
    <row r="66" spans="2:9" ht="14.4" x14ac:dyDescent="0.3">
      <c r="B66" s="368" t="s">
        <v>22</v>
      </c>
      <c r="C66" s="368"/>
      <c r="D66" s="26" t="s">
        <v>23</v>
      </c>
    </row>
    <row r="67" spans="2:9" ht="14.4" x14ac:dyDescent="0.3">
      <c r="B67" s="368" t="s">
        <v>24</v>
      </c>
      <c r="C67" s="368"/>
      <c r="D67" s="26">
        <v>2343862</v>
      </c>
    </row>
    <row r="68" spans="2:9" ht="14.4" x14ac:dyDescent="0.3">
      <c r="B68" s="368" t="s">
        <v>25</v>
      </c>
      <c r="C68" s="368"/>
      <c r="D68" s="26">
        <v>4000</v>
      </c>
    </row>
    <row r="69" spans="2:9" ht="14.4" x14ac:dyDescent="0.3">
      <c r="B69" s="33"/>
      <c r="C69" s="33"/>
      <c r="D69" s="26"/>
    </row>
    <row r="70" spans="2:9" ht="14.4" x14ac:dyDescent="0.3">
      <c r="B70" s="369" t="s">
        <v>26</v>
      </c>
      <c r="C70" s="369"/>
      <c r="D70" s="34">
        <f>+D67+D68</f>
        <v>2347862</v>
      </c>
    </row>
    <row r="74" spans="2:9" ht="15" thickBot="1" x14ac:dyDescent="0.35"/>
    <row r="75" spans="2:9" ht="18" x14ac:dyDescent="0.35">
      <c r="B75" s="365" t="s">
        <v>27</v>
      </c>
      <c r="C75" s="366"/>
      <c r="D75" s="366"/>
      <c r="E75" s="366"/>
      <c r="F75" s="366"/>
      <c r="G75" s="366"/>
      <c r="H75" s="366"/>
      <c r="I75" s="367"/>
    </row>
    <row r="76" spans="2:9" ht="28.75" x14ac:dyDescent="0.3">
      <c r="B76" s="1" t="s">
        <v>1</v>
      </c>
      <c r="C76" s="2" t="s">
        <v>2</v>
      </c>
      <c r="D76" s="2" t="s">
        <v>3</v>
      </c>
      <c r="E76" s="2" t="s">
        <v>4</v>
      </c>
      <c r="F76" s="2" t="s">
        <v>5</v>
      </c>
      <c r="G76" s="2" t="s">
        <v>6</v>
      </c>
      <c r="H76" s="2" t="s">
        <v>7</v>
      </c>
      <c r="I76" s="3" t="s">
        <v>8</v>
      </c>
    </row>
    <row r="77" spans="2:9" ht="14.4" x14ac:dyDescent="0.3">
      <c r="B77" s="5"/>
      <c r="C77" s="6" t="s">
        <v>9</v>
      </c>
      <c r="D77" s="7"/>
      <c r="E77" s="7"/>
      <c r="F77" s="7"/>
      <c r="G77" s="7"/>
      <c r="H77" s="7"/>
      <c r="I77" s="8"/>
    </row>
    <row r="78" spans="2:9" ht="14.4" x14ac:dyDescent="0.3">
      <c r="B78" s="10" t="s">
        <v>28</v>
      </c>
      <c r="C78" s="7">
        <v>2500000</v>
      </c>
      <c r="D78" s="11">
        <v>44763</v>
      </c>
      <c r="E78" s="11">
        <v>44926</v>
      </c>
      <c r="F78" s="12">
        <f>+E78-D78</f>
        <v>163</v>
      </c>
      <c r="G78" s="13">
        <v>0.18</v>
      </c>
      <c r="H78" s="14">
        <f>C78*F78*G78/365</f>
        <v>200958.90410958903</v>
      </c>
      <c r="I78" s="15">
        <f>+C78+H78</f>
        <v>2700958.9041095888</v>
      </c>
    </row>
    <row r="79" spans="2:9" ht="14.4" x14ac:dyDescent="0.3">
      <c r="B79" s="16" t="s">
        <v>29</v>
      </c>
      <c r="C79" s="14">
        <v>2500000</v>
      </c>
      <c r="D79" s="11">
        <v>44772</v>
      </c>
      <c r="E79" s="11">
        <v>44926</v>
      </c>
      <c r="F79" s="12">
        <f>+E79-D79</f>
        <v>154</v>
      </c>
      <c r="G79" s="13">
        <v>0.18</v>
      </c>
      <c r="H79" s="14">
        <f>C79*F79*G79/365</f>
        <v>189863.01369863015</v>
      </c>
      <c r="I79" s="15">
        <f>+I78+H79</f>
        <v>2890821.9178082189</v>
      </c>
    </row>
    <row r="80" spans="2:9" ht="14.4" x14ac:dyDescent="0.3">
      <c r="B80" s="16" t="s">
        <v>30</v>
      </c>
      <c r="C80" s="14">
        <v>5000000</v>
      </c>
      <c r="D80" s="11">
        <v>44791</v>
      </c>
      <c r="E80" s="11">
        <v>44926</v>
      </c>
      <c r="F80" s="12">
        <f>+E80-D80</f>
        <v>135</v>
      </c>
      <c r="G80" s="13">
        <v>0.18</v>
      </c>
      <c r="H80" s="14">
        <f>C80*F80*G80/365</f>
        <v>332876.71232876711</v>
      </c>
      <c r="I80" s="15">
        <f>+I79+H80</f>
        <v>3223698.6301369858</v>
      </c>
    </row>
    <row r="81" spans="2:9" ht="14.4" x14ac:dyDescent="0.3">
      <c r="B81" s="16" t="s">
        <v>31</v>
      </c>
      <c r="C81" s="14">
        <f>+E99</f>
        <v>6125138</v>
      </c>
      <c r="D81" s="11">
        <v>44844</v>
      </c>
      <c r="E81" s="11">
        <v>44926</v>
      </c>
      <c r="F81" s="12">
        <f>+E81-D81</f>
        <v>82</v>
      </c>
      <c r="G81" s="13">
        <v>0.18</v>
      </c>
      <c r="H81" s="14">
        <f>C81*F81*G81/365</f>
        <v>247690.51199999999</v>
      </c>
      <c r="I81" s="15">
        <f>+I80+H81</f>
        <v>3471389.1421369859</v>
      </c>
    </row>
    <row r="82" spans="2:9" ht="14.4" x14ac:dyDescent="0.3">
      <c r="B82" s="16"/>
      <c r="C82" s="7"/>
      <c r="D82" s="11"/>
      <c r="E82" s="11"/>
      <c r="F82" s="12"/>
      <c r="G82" s="13"/>
      <c r="H82" s="14"/>
      <c r="I82" s="15"/>
    </row>
    <row r="83" spans="2:9" s="25" customFormat="1" ht="14.4" x14ac:dyDescent="0.3">
      <c r="B83" s="35"/>
      <c r="C83" s="19">
        <f>SUM(C78:C82)</f>
        <v>16125138</v>
      </c>
      <c r="D83" s="36"/>
      <c r="E83" s="36"/>
      <c r="F83" s="37"/>
      <c r="G83" s="38"/>
      <c r="H83" s="19">
        <f>SUM(H78:H82)</f>
        <v>971389.14213698625</v>
      </c>
      <c r="I83" s="20"/>
    </row>
    <row r="84" spans="2:9" ht="14.4" x14ac:dyDescent="0.3">
      <c r="B84" s="10"/>
      <c r="C84" s="14"/>
      <c r="D84" s="11"/>
      <c r="E84" s="11"/>
      <c r="F84" s="21"/>
      <c r="G84" s="13"/>
      <c r="H84" s="19"/>
      <c r="I84" s="15"/>
    </row>
    <row r="85" spans="2:9" ht="14.4" x14ac:dyDescent="0.3">
      <c r="B85" s="5"/>
      <c r="C85" s="303" t="s">
        <v>15</v>
      </c>
      <c r="D85" s="303"/>
      <c r="E85" s="303"/>
      <c r="F85" s="303"/>
      <c r="G85" s="303"/>
      <c r="H85" s="19">
        <f>+H83</f>
        <v>971389.14213698625</v>
      </c>
      <c r="I85" s="15"/>
    </row>
    <row r="86" spans="2:9" ht="14.4" x14ac:dyDescent="0.3">
      <c r="B86" s="5"/>
      <c r="C86" s="303" t="s">
        <v>16</v>
      </c>
      <c r="D86" s="303"/>
      <c r="E86" s="303"/>
      <c r="F86" s="303"/>
      <c r="G86" s="303"/>
      <c r="H86" s="19">
        <f>+C78</f>
        <v>2500000</v>
      </c>
      <c r="I86" s="15"/>
    </row>
    <row r="87" spans="2:9" ht="14.4" x14ac:dyDescent="0.3">
      <c r="B87" s="30"/>
      <c r="C87" s="364" t="s">
        <v>17</v>
      </c>
      <c r="D87" s="364"/>
      <c r="E87" s="364"/>
      <c r="F87" s="364"/>
      <c r="G87" s="364"/>
      <c r="H87" s="9">
        <f>SUM(H85:H86)</f>
        <v>3471389.1421369864</v>
      </c>
      <c r="I87" s="8"/>
    </row>
    <row r="88" spans="2:9" ht="14.4" x14ac:dyDescent="0.3">
      <c r="B88" s="31"/>
      <c r="C88" s="303"/>
      <c r="D88" s="303"/>
      <c r="E88" s="303"/>
      <c r="F88" s="303"/>
      <c r="G88" s="303"/>
      <c r="H88" s="19"/>
      <c r="I88" s="8"/>
    </row>
    <row r="89" spans="2:9" ht="15" thickBot="1" x14ac:dyDescent="0.35">
      <c r="B89" s="32"/>
      <c r="C89" s="363" t="s">
        <v>20</v>
      </c>
      <c r="D89" s="363"/>
      <c r="E89" s="363"/>
      <c r="F89" s="363"/>
      <c r="G89" s="363"/>
      <c r="H89" s="23">
        <f>SUM(H87:H88)</f>
        <v>3471389.1421369864</v>
      </c>
      <c r="I89" s="24"/>
    </row>
    <row r="95" spans="2:9" s="25" customFormat="1" ht="14.4" x14ac:dyDescent="0.3">
      <c r="B95" s="34" t="s">
        <v>32</v>
      </c>
      <c r="C95" s="34" t="s">
        <v>2</v>
      </c>
      <c r="D95" s="34" t="s">
        <v>33</v>
      </c>
      <c r="E95" s="34" t="s">
        <v>34</v>
      </c>
    </row>
    <row r="96" spans="2:9" ht="14.4" x14ac:dyDescent="0.3">
      <c r="B96" s="26" t="s">
        <v>28</v>
      </c>
      <c r="C96" s="26">
        <v>2500000</v>
      </c>
      <c r="D96" s="26">
        <v>0</v>
      </c>
      <c r="E96" s="26">
        <f>+C96-D96</f>
        <v>2500000</v>
      </c>
    </row>
    <row r="97" spans="2:9" ht="14.4" x14ac:dyDescent="0.3">
      <c r="B97" s="26" t="s">
        <v>29</v>
      </c>
      <c r="C97" s="26">
        <v>2500000</v>
      </c>
      <c r="D97" s="26">
        <v>0</v>
      </c>
      <c r="E97" s="26">
        <f>+C97-D97</f>
        <v>2500000</v>
      </c>
    </row>
    <row r="98" spans="2:9" ht="14.4" x14ac:dyDescent="0.3">
      <c r="B98" s="26" t="s">
        <v>30</v>
      </c>
      <c r="C98" s="26">
        <v>5000000</v>
      </c>
      <c r="D98" s="26">
        <v>0</v>
      </c>
      <c r="E98" s="26">
        <f>+C98-D98</f>
        <v>5000000</v>
      </c>
    </row>
    <row r="99" spans="2:9" ht="14.4" x14ac:dyDescent="0.3">
      <c r="B99" s="26" t="s">
        <v>31</v>
      </c>
      <c r="C99" s="26">
        <v>8473000</v>
      </c>
      <c r="D99" s="26">
        <f>2343862+4000</f>
        <v>2347862</v>
      </c>
      <c r="E99" s="26">
        <f>+C99-D99</f>
        <v>6125138</v>
      </c>
    </row>
    <row r="100" spans="2:9" ht="14.4" x14ac:dyDescent="0.3">
      <c r="C100" s="26"/>
      <c r="D100" s="26"/>
      <c r="E100" s="26"/>
    </row>
    <row r="101" spans="2:9" ht="14.4" x14ac:dyDescent="0.3">
      <c r="C101" s="26">
        <f>SUM(C96:C100)</f>
        <v>18473000</v>
      </c>
      <c r="D101" s="26">
        <f>SUM(D96:D100)</f>
        <v>2347862</v>
      </c>
      <c r="E101" s="26">
        <f>SUM(E96:E100)</f>
        <v>16125138</v>
      </c>
    </row>
    <row r="102" spans="2:9" ht="14.4" x14ac:dyDescent="0.3">
      <c r="C102" s="26"/>
      <c r="D102" s="26"/>
      <c r="E102" s="26"/>
    </row>
    <row r="108" spans="2:9" ht="14.4" x14ac:dyDescent="0.3">
      <c r="B108" s="16" t="s">
        <v>55</v>
      </c>
      <c r="C108" s="14">
        <v>3000000</v>
      </c>
      <c r="D108" s="11">
        <v>45033</v>
      </c>
      <c r="E108" s="11">
        <v>45311</v>
      </c>
      <c r="F108" s="12">
        <f>+E108-D108</f>
        <v>278</v>
      </c>
      <c r="G108" s="13">
        <v>0.18</v>
      </c>
      <c r="H108" s="14">
        <f>C108*F108*G108/365</f>
        <v>411287.67123287672</v>
      </c>
      <c r="I108" s="15">
        <f>+I107+H108</f>
        <v>411287.67123287672</v>
      </c>
    </row>
    <row r="125" spans="2:9" ht="15" thickBot="1" x14ac:dyDescent="0.4"/>
    <row r="126" spans="2:9" ht="19" thickBot="1" x14ac:dyDescent="0.5">
      <c r="B126" s="308" t="s">
        <v>35</v>
      </c>
      <c r="C126" s="309"/>
      <c r="D126" s="309"/>
      <c r="E126" s="309"/>
      <c r="F126" s="309"/>
      <c r="G126" s="309"/>
      <c r="H126" s="309"/>
      <c r="I126" s="359"/>
    </row>
    <row r="127" spans="2:9" ht="29" x14ac:dyDescent="0.35">
      <c r="B127" s="39" t="s">
        <v>1</v>
      </c>
      <c r="C127" s="40" t="s">
        <v>2</v>
      </c>
      <c r="D127" s="40" t="s">
        <v>3</v>
      </c>
      <c r="E127" s="40" t="s">
        <v>4</v>
      </c>
      <c r="F127" s="40" t="s">
        <v>5</v>
      </c>
      <c r="G127" s="40" t="s">
        <v>6</v>
      </c>
      <c r="H127" s="40" t="s">
        <v>7</v>
      </c>
      <c r="I127" s="41" t="s">
        <v>8</v>
      </c>
    </row>
    <row r="128" spans="2:9" x14ac:dyDescent="0.35">
      <c r="B128" s="5"/>
      <c r="C128" s="6" t="s">
        <v>9</v>
      </c>
      <c r="D128" s="7"/>
      <c r="E128" s="7"/>
      <c r="F128" s="7"/>
      <c r="G128" s="7"/>
      <c r="H128" s="7"/>
      <c r="I128" s="8"/>
    </row>
    <row r="129" spans="2:11" x14ac:dyDescent="0.35">
      <c r="B129" s="10" t="s">
        <v>36</v>
      </c>
      <c r="C129" s="7">
        <v>624000</v>
      </c>
      <c r="D129" s="11">
        <v>43669</v>
      </c>
      <c r="E129" s="11">
        <v>44034</v>
      </c>
      <c r="F129" s="12">
        <f>+E129-D129</f>
        <v>365</v>
      </c>
      <c r="G129" s="13">
        <v>0.156</v>
      </c>
      <c r="H129" s="14">
        <f>C129*F129*G129/365</f>
        <v>97344</v>
      </c>
      <c r="I129" s="15">
        <f>+C129+H129</f>
        <v>721344</v>
      </c>
      <c r="K129">
        <f>1.3*12</f>
        <v>15.600000000000001</v>
      </c>
    </row>
    <row r="130" spans="2:11" x14ac:dyDescent="0.35">
      <c r="B130" s="16"/>
      <c r="C130" s="14">
        <f>+I129</f>
        <v>721344</v>
      </c>
      <c r="D130" s="11">
        <v>44035</v>
      </c>
      <c r="E130" s="11">
        <v>44400</v>
      </c>
      <c r="F130" s="12">
        <f>+E130-D130</f>
        <v>365</v>
      </c>
      <c r="G130" s="13">
        <v>0.156</v>
      </c>
      <c r="H130" s="14">
        <f>C130*F130*G130/365</f>
        <v>112529.664</v>
      </c>
      <c r="I130" s="15">
        <f>+I129+H130</f>
        <v>833873.66399999999</v>
      </c>
    </row>
    <row r="131" spans="2:11" x14ac:dyDescent="0.35">
      <c r="B131" s="16"/>
      <c r="C131" s="14">
        <f>+I130</f>
        <v>833873.66399999999</v>
      </c>
      <c r="D131" s="11">
        <v>44400</v>
      </c>
      <c r="E131" s="11">
        <v>44765</v>
      </c>
      <c r="F131" s="12">
        <f>+E131-D131</f>
        <v>365</v>
      </c>
      <c r="G131" s="13">
        <v>0.156</v>
      </c>
      <c r="H131" s="14">
        <f>C131*F131*G131/365</f>
        <v>130084.29158400001</v>
      </c>
      <c r="I131" s="15">
        <f>+I130+H131</f>
        <v>963957.95558399998</v>
      </c>
    </row>
    <row r="132" spans="2:11" x14ac:dyDescent="0.35">
      <c r="B132" s="16"/>
      <c r="C132" s="14">
        <f>+I131</f>
        <v>963957.95558399998</v>
      </c>
      <c r="D132" s="11">
        <v>44765</v>
      </c>
      <c r="E132" s="11">
        <v>45119</v>
      </c>
      <c r="F132" s="12">
        <f>+E132-D132</f>
        <v>354</v>
      </c>
      <c r="G132" s="13">
        <v>0.156</v>
      </c>
      <c r="H132" s="14">
        <f>C132*F132*G132/365</f>
        <v>145845.51818950908</v>
      </c>
      <c r="I132" s="15">
        <f>+I131+H132</f>
        <v>1109803.473773509</v>
      </c>
    </row>
    <row r="133" spans="2:11" x14ac:dyDescent="0.35">
      <c r="B133" s="16"/>
      <c r="C133" s="14"/>
      <c r="D133" s="11"/>
      <c r="E133" s="11"/>
      <c r="F133" s="12"/>
      <c r="G133" s="13"/>
      <c r="H133" s="14"/>
      <c r="I133" s="15"/>
    </row>
    <row r="134" spans="2:11" x14ac:dyDescent="0.35">
      <c r="B134" s="16"/>
      <c r="C134" s="7"/>
      <c r="D134" s="11"/>
      <c r="E134" s="11"/>
      <c r="F134" s="12"/>
      <c r="G134" s="13"/>
      <c r="H134" s="14"/>
      <c r="I134" s="15"/>
    </row>
    <row r="135" spans="2:11" x14ac:dyDescent="0.35">
      <c r="B135" s="35"/>
      <c r="C135" s="19">
        <f>SUM(C129:C134)</f>
        <v>3143175.6195839997</v>
      </c>
      <c r="D135" s="36"/>
      <c r="E135" s="36"/>
      <c r="F135" s="37"/>
      <c r="G135" s="38"/>
      <c r="H135" s="19">
        <f>SUM(H129:H134)</f>
        <v>485803.47377350903</v>
      </c>
      <c r="I135" s="20"/>
    </row>
    <row r="136" spans="2:11" x14ac:dyDescent="0.35">
      <c r="B136" s="10"/>
      <c r="C136" s="14"/>
      <c r="D136" s="11"/>
      <c r="E136" s="11"/>
      <c r="F136" s="21"/>
      <c r="G136" s="13"/>
      <c r="H136" s="19"/>
      <c r="I136" s="15"/>
    </row>
    <row r="137" spans="2:11" x14ac:dyDescent="0.35">
      <c r="B137" s="5"/>
      <c r="C137" s="303" t="s">
        <v>15</v>
      </c>
      <c r="D137" s="303"/>
      <c r="E137" s="303"/>
      <c r="F137" s="303"/>
      <c r="G137" s="303"/>
      <c r="H137" s="19">
        <f>+H135</f>
        <v>485803.47377350903</v>
      </c>
      <c r="I137" s="15"/>
    </row>
    <row r="138" spans="2:11" x14ac:dyDescent="0.35">
      <c r="B138" s="5"/>
      <c r="C138" s="303" t="s">
        <v>16</v>
      </c>
      <c r="D138" s="303"/>
      <c r="E138" s="303"/>
      <c r="F138" s="303"/>
      <c r="G138" s="303"/>
      <c r="H138" s="19">
        <f>+C129</f>
        <v>624000</v>
      </c>
      <c r="I138" s="15"/>
    </row>
    <row r="139" spans="2:11" ht="15" thickBot="1" x14ac:dyDescent="0.4">
      <c r="B139" s="32"/>
      <c r="C139" s="363" t="s">
        <v>20</v>
      </c>
      <c r="D139" s="363"/>
      <c r="E139" s="363"/>
      <c r="F139" s="363"/>
      <c r="G139" s="363"/>
      <c r="H139" s="23">
        <f>+H137+H138</f>
        <v>1109803.473773509</v>
      </c>
      <c r="I139" s="24"/>
    </row>
    <row r="140" spans="2:11" x14ac:dyDescent="0.35">
      <c r="H140">
        <v>950000</v>
      </c>
    </row>
    <row r="141" spans="2:11" x14ac:dyDescent="0.35">
      <c r="H141" s="42">
        <f>+H139-H140</f>
        <v>159803.47377350903</v>
      </c>
    </row>
    <row r="146" spans="2:9" ht="15" thickBot="1" x14ac:dyDescent="0.4">
      <c r="C146" s="26"/>
      <c r="D146" s="26"/>
      <c r="E146" s="26"/>
      <c r="F146" s="26"/>
      <c r="G146" s="26"/>
      <c r="H146" s="26"/>
      <c r="I146" s="26"/>
    </row>
    <row r="147" spans="2:9" ht="19" thickBot="1" x14ac:dyDescent="0.5">
      <c r="B147" s="308" t="s">
        <v>37</v>
      </c>
      <c r="C147" s="309"/>
      <c r="D147" s="309"/>
      <c r="E147" s="309"/>
      <c r="F147" s="309"/>
      <c r="G147" s="309"/>
      <c r="H147" s="309"/>
      <c r="I147" s="359"/>
    </row>
    <row r="148" spans="2:9" ht="29" x14ac:dyDescent="0.35">
      <c r="B148" s="39" t="s">
        <v>1</v>
      </c>
      <c r="C148" s="40" t="s">
        <v>2</v>
      </c>
      <c r="D148" s="40" t="s">
        <v>3</v>
      </c>
      <c r="E148" s="40" t="s">
        <v>4</v>
      </c>
      <c r="F148" s="40" t="s">
        <v>5</v>
      </c>
      <c r="G148" s="40" t="s">
        <v>6</v>
      </c>
      <c r="H148" s="40" t="s">
        <v>7</v>
      </c>
      <c r="I148" s="41" t="s">
        <v>8</v>
      </c>
    </row>
    <row r="149" spans="2:9" x14ac:dyDescent="0.35">
      <c r="B149" s="5"/>
      <c r="C149" s="6" t="s">
        <v>9</v>
      </c>
      <c r="D149" s="29"/>
      <c r="E149" s="29"/>
      <c r="F149" s="29"/>
      <c r="G149" s="29"/>
      <c r="H149" s="29"/>
      <c r="I149" s="43"/>
    </row>
    <row r="150" spans="2:9" x14ac:dyDescent="0.35">
      <c r="B150" s="10" t="s">
        <v>38</v>
      </c>
      <c r="C150" s="29">
        <v>600000</v>
      </c>
      <c r="D150" s="44">
        <v>44883</v>
      </c>
      <c r="E150" s="44">
        <v>45156</v>
      </c>
      <c r="F150" s="18">
        <f>+E150-D150</f>
        <v>273</v>
      </c>
      <c r="G150" s="45">
        <v>0.18</v>
      </c>
      <c r="H150" s="46">
        <f>C150*F150*G150/365</f>
        <v>80778.082191780821</v>
      </c>
      <c r="I150" s="47">
        <f>+C150+H150</f>
        <v>680778.08219178079</v>
      </c>
    </row>
    <row r="151" spans="2:9" x14ac:dyDescent="0.35">
      <c r="B151" s="16" t="s">
        <v>39</v>
      </c>
      <c r="C151" s="46">
        <v>900000</v>
      </c>
      <c r="D151" s="44">
        <v>44985</v>
      </c>
      <c r="E151" s="44">
        <v>45156</v>
      </c>
      <c r="F151" s="18">
        <f>+E151-D151</f>
        <v>171</v>
      </c>
      <c r="G151" s="45">
        <v>0.18</v>
      </c>
      <c r="H151" s="46">
        <f>C151*F151*G151/365</f>
        <v>75895.890410958906</v>
      </c>
      <c r="I151" s="47">
        <f>+I150+H151</f>
        <v>756673.9726027397</v>
      </c>
    </row>
    <row r="152" spans="2:9" x14ac:dyDescent="0.35">
      <c r="B152" s="16"/>
      <c r="C152" s="46"/>
      <c r="D152" s="44"/>
      <c r="E152" s="44"/>
      <c r="F152" s="18"/>
      <c r="G152" s="45"/>
      <c r="H152" s="46"/>
      <c r="I152" s="47"/>
    </row>
    <row r="153" spans="2:9" x14ac:dyDescent="0.35">
      <c r="B153" s="16"/>
      <c r="C153" s="29"/>
      <c r="D153" s="44"/>
      <c r="E153" s="44"/>
      <c r="F153" s="18"/>
      <c r="G153" s="45"/>
      <c r="H153" s="46"/>
      <c r="I153" s="47"/>
    </row>
    <row r="154" spans="2:9" x14ac:dyDescent="0.35">
      <c r="B154" s="35"/>
      <c r="C154" s="48">
        <f>SUM(C150:C153)</f>
        <v>1500000</v>
      </c>
      <c r="D154" s="49"/>
      <c r="E154" s="49"/>
      <c r="F154" s="37"/>
      <c r="G154" s="50"/>
      <c r="H154" s="48">
        <f>SUM(H150:H153)</f>
        <v>156673.97260273973</v>
      </c>
      <c r="I154" s="51"/>
    </row>
    <row r="155" spans="2:9" x14ac:dyDescent="0.35">
      <c r="B155" s="10"/>
      <c r="C155" s="46"/>
      <c r="D155" s="44"/>
      <c r="E155" s="44"/>
      <c r="F155" s="52"/>
      <c r="G155" s="45"/>
      <c r="H155" s="48"/>
      <c r="I155" s="47"/>
    </row>
    <row r="156" spans="2:9" x14ac:dyDescent="0.35">
      <c r="B156" s="5"/>
      <c r="C156" s="303" t="s">
        <v>15</v>
      </c>
      <c r="D156" s="303"/>
      <c r="E156" s="303"/>
      <c r="F156" s="303"/>
      <c r="G156" s="303"/>
      <c r="H156" s="48">
        <f>+H154</f>
        <v>156673.97260273973</v>
      </c>
      <c r="I156" s="47"/>
    </row>
    <row r="157" spans="2:9" x14ac:dyDescent="0.35">
      <c r="B157" s="5"/>
      <c r="C157" s="303" t="s">
        <v>16</v>
      </c>
      <c r="D157" s="303"/>
      <c r="E157" s="303"/>
      <c r="F157" s="303"/>
      <c r="G157" s="303"/>
      <c r="H157" s="48">
        <f>+C154</f>
        <v>1500000</v>
      </c>
      <c r="I157" s="47"/>
    </row>
    <row r="158" spans="2:9" ht="15" thickBot="1" x14ac:dyDescent="0.4">
      <c r="B158" s="27"/>
      <c r="C158" s="363" t="s">
        <v>20</v>
      </c>
      <c r="D158" s="363"/>
      <c r="E158" s="363"/>
      <c r="F158" s="363"/>
      <c r="G158" s="363"/>
      <c r="H158" s="53">
        <f>+H156+H157</f>
        <v>1656673.9726027397</v>
      </c>
      <c r="I158" s="54"/>
    </row>
    <row r="163" spans="2:9" ht="15" thickBot="1" x14ac:dyDescent="0.4"/>
    <row r="164" spans="2:9" ht="19" thickBot="1" x14ac:dyDescent="0.5">
      <c r="B164" s="308" t="s">
        <v>86</v>
      </c>
      <c r="C164" s="309"/>
      <c r="D164" s="309"/>
      <c r="E164" s="309"/>
      <c r="F164" s="309"/>
      <c r="G164" s="309"/>
      <c r="H164" s="309"/>
      <c r="I164" s="359"/>
    </row>
    <row r="165" spans="2:9" ht="29" x14ac:dyDescent="0.35">
      <c r="B165" s="39" t="s">
        <v>1</v>
      </c>
      <c r="C165" s="40" t="s">
        <v>2</v>
      </c>
      <c r="D165" s="40" t="s">
        <v>3</v>
      </c>
      <c r="E165" s="40" t="s">
        <v>4</v>
      </c>
      <c r="F165" s="40" t="s">
        <v>5</v>
      </c>
      <c r="G165" s="40" t="s">
        <v>6</v>
      </c>
      <c r="H165" s="40" t="s">
        <v>7</v>
      </c>
      <c r="I165" s="41" t="s">
        <v>8</v>
      </c>
    </row>
    <row r="166" spans="2:9" x14ac:dyDescent="0.35">
      <c r="B166" s="5"/>
      <c r="C166" s="6" t="s">
        <v>9</v>
      </c>
      <c r="D166" s="7"/>
      <c r="E166" s="7"/>
      <c r="F166" s="7"/>
      <c r="G166" s="7"/>
      <c r="H166" s="7"/>
      <c r="I166" s="8"/>
    </row>
    <row r="167" spans="2:9" x14ac:dyDescent="0.35">
      <c r="B167" s="10" t="s">
        <v>65</v>
      </c>
      <c r="C167" s="7">
        <v>2500000</v>
      </c>
      <c r="D167" s="11">
        <v>45302</v>
      </c>
      <c r="E167" s="11">
        <v>45358</v>
      </c>
      <c r="F167" s="12">
        <f>+E167-D167</f>
        <v>56</v>
      </c>
      <c r="G167" s="13">
        <v>0.18</v>
      </c>
      <c r="H167" s="14">
        <f>C167*F167*G167/365</f>
        <v>69041.095890410958</v>
      </c>
      <c r="I167" s="15">
        <f>+C167+H167</f>
        <v>2569041.0958904112</v>
      </c>
    </row>
    <row r="168" spans="2:9" x14ac:dyDescent="0.35">
      <c r="B168" s="16"/>
      <c r="C168" s="14"/>
      <c r="D168" s="11"/>
      <c r="E168" s="11"/>
      <c r="F168" s="12"/>
      <c r="G168" s="13"/>
      <c r="H168" s="14"/>
      <c r="I168" s="15"/>
    </row>
    <row r="169" spans="2:9" ht="15" thickBot="1" x14ac:dyDescent="0.4">
      <c r="B169" s="151"/>
      <c r="C169" s="152"/>
      <c r="D169" s="153"/>
      <c r="E169" s="153"/>
      <c r="F169" s="154"/>
      <c r="G169" s="155"/>
      <c r="H169" s="152"/>
      <c r="I169" s="156"/>
    </row>
    <row r="173" spans="2:9" ht="15" thickBot="1" x14ac:dyDescent="0.4"/>
    <row r="174" spans="2:9" ht="19" thickBot="1" x14ac:dyDescent="0.5">
      <c r="B174" s="308" t="s">
        <v>56</v>
      </c>
      <c r="C174" s="309"/>
      <c r="D174" s="309"/>
      <c r="E174" s="309"/>
      <c r="F174" s="309"/>
      <c r="G174" s="309"/>
      <c r="H174" s="309"/>
      <c r="I174" s="359"/>
    </row>
    <row r="175" spans="2:9" ht="29" x14ac:dyDescent="0.35">
      <c r="B175" s="39" t="s">
        <v>1</v>
      </c>
      <c r="C175" s="40" t="s">
        <v>2</v>
      </c>
      <c r="D175" s="40" t="s">
        <v>3</v>
      </c>
      <c r="E175" s="40" t="s">
        <v>4</v>
      </c>
      <c r="F175" s="40" t="s">
        <v>5</v>
      </c>
      <c r="G175" s="40" t="s">
        <v>6</v>
      </c>
      <c r="H175" s="40" t="s">
        <v>7</v>
      </c>
      <c r="I175" s="41" t="s">
        <v>8</v>
      </c>
    </row>
    <row r="176" spans="2:9" x14ac:dyDescent="0.35">
      <c r="B176" s="5"/>
      <c r="C176" s="6" t="s">
        <v>9</v>
      </c>
      <c r="D176" s="29"/>
      <c r="E176" s="29"/>
      <c r="F176" s="29"/>
      <c r="G176" s="29"/>
      <c r="H176" s="29"/>
      <c r="I176" s="43"/>
    </row>
    <row r="177" spans="2:9" s="26" customFormat="1" x14ac:dyDescent="0.35">
      <c r="B177" s="10" t="s">
        <v>55</v>
      </c>
      <c r="C177" s="29">
        <v>3000000</v>
      </c>
      <c r="D177" s="44">
        <v>45033</v>
      </c>
      <c r="E177" s="44">
        <v>45310</v>
      </c>
      <c r="F177" s="18">
        <f>+E177-D177</f>
        <v>277</v>
      </c>
      <c r="G177" s="45">
        <v>0.18</v>
      </c>
      <c r="H177" s="46">
        <f>C177*F177*G177/365</f>
        <v>409808.21917808219</v>
      </c>
      <c r="I177" s="47">
        <f>+C177+H177</f>
        <v>3409808.2191780824</v>
      </c>
    </row>
    <row r="178" spans="2:9" ht="15" thickBot="1" x14ac:dyDescent="0.4">
      <c r="B178" s="180"/>
      <c r="C178" s="186"/>
      <c r="D178" s="187"/>
      <c r="E178" s="187"/>
      <c r="F178" s="188"/>
      <c r="G178" s="189"/>
      <c r="H178" s="186"/>
      <c r="I178" s="190"/>
    </row>
    <row r="179" spans="2:9" ht="16" thickBot="1" x14ac:dyDescent="0.4">
      <c r="B179" s="360" t="s">
        <v>92</v>
      </c>
      <c r="C179" s="361"/>
      <c r="D179" s="361"/>
      <c r="E179" s="361"/>
      <c r="F179" s="361"/>
      <c r="G179" s="362"/>
      <c r="H179" s="193">
        <f>SUM(H177:H178)</f>
        <v>409808.21917808219</v>
      </c>
      <c r="I179" s="192"/>
    </row>
  </sheetData>
  <mergeCells count="59">
    <mergeCell ref="B23:I23"/>
    <mergeCell ref="K23:R23"/>
    <mergeCell ref="C11:G11"/>
    <mergeCell ref="C12:G12"/>
    <mergeCell ref="C13:G13"/>
    <mergeCell ref="C14:G14"/>
    <mergeCell ref="M14:Q14"/>
    <mergeCell ref="C15:G15"/>
    <mergeCell ref="M15:Q15"/>
    <mergeCell ref="M16:Q16"/>
    <mergeCell ref="C18:G18"/>
    <mergeCell ref="C19:G19"/>
    <mergeCell ref="C20:G20"/>
    <mergeCell ref="C21:G21"/>
    <mergeCell ref="U6:Y6"/>
    <mergeCell ref="B1:I1"/>
    <mergeCell ref="L2:S2"/>
    <mergeCell ref="U3:Y3"/>
    <mergeCell ref="U4:Y4"/>
    <mergeCell ref="U5:Y5"/>
    <mergeCell ref="C48:G48"/>
    <mergeCell ref="C30:G30"/>
    <mergeCell ref="L30:P30"/>
    <mergeCell ref="C31:G31"/>
    <mergeCell ref="L31:P31"/>
    <mergeCell ref="C32:G32"/>
    <mergeCell ref="L32:P32"/>
    <mergeCell ref="B36:I36"/>
    <mergeCell ref="C44:G44"/>
    <mergeCell ref="C45:G45"/>
    <mergeCell ref="C46:G46"/>
    <mergeCell ref="C47:G47"/>
    <mergeCell ref="C85:G85"/>
    <mergeCell ref="B50:I50"/>
    <mergeCell ref="C59:G59"/>
    <mergeCell ref="C60:G60"/>
    <mergeCell ref="C61:G61"/>
    <mergeCell ref="C62:G62"/>
    <mergeCell ref="C63:G63"/>
    <mergeCell ref="B66:C66"/>
    <mergeCell ref="B67:C67"/>
    <mergeCell ref="B68:C68"/>
    <mergeCell ref="B70:C70"/>
    <mergeCell ref="B75:I75"/>
    <mergeCell ref="B174:I174"/>
    <mergeCell ref="B179:G179"/>
    <mergeCell ref="C158:G158"/>
    <mergeCell ref="C86:G86"/>
    <mergeCell ref="C87:G87"/>
    <mergeCell ref="C88:G88"/>
    <mergeCell ref="C89:G89"/>
    <mergeCell ref="B126:I126"/>
    <mergeCell ref="C137:G137"/>
    <mergeCell ref="C138:G138"/>
    <mergeCell ref="C139:G139"/>
    <mergeCell ref="B147:I147"/>
    <mergeCell ref="C156:G156"/>
    <mergeCell ref="C157:G157"/>
    <mergeCell ref="B164:I16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67"/>
  <sheetViews>
    <sheetView topLeftCell="A61" workbookViewId="0">
      <selection activeCell="A62" activeCellId="1" sqref="A51:XFD51 A62:XFD62"/>
    </sheetView>
  </sheetViews>
  <sheetFormatPr defaultColWidth="8.90625" defaultRowHeight="14" x14ac:dyDescent="0.3"/>
  <cols>
    <col min="1" max="1" width="8.90625" style="55"/>
    <col min="2" max="2" width="13.08984375" style="55" customWidth="1"/>
    <col min="3" max="3" width="21.90625" style="88" customWidth="1"/>
    <col min="4" max="4" width="11.54296875" style="55" bestFit="1" customWidth="1"/>
    <col min="5" max="16384" width="8.90625" style="55"/>
  </cols>
  <sheetData>
    <row r="2" spans="2:5" ht="14.5" thickBot="1" x14ac:dyDescent="0.35"/>
    <row r="3" spans="2:5" ht="14.4" customHeight="1" thickBot="1" x14ac:dyDescent="0.35">
      <c r="B3" s="382" t="s">
        <v>53</v>
      </c>
      <c r="C3" s="383"/>
      <c r="D3" s="383"/>
      <c r="E3" s="384"/>
    </row>
    <row r="4" spans="2:5" s="69" customFormat="1" ht="15.5" thickBot="1" x14ac:dyDescent="0.35">
      <c r="B4" s="66" t="s">
        <v>1</v>
      </c>
      <c r="C4" s="67" t="s">
        <v>40</v>
      </c>
      <c r="D4" s="67" t="s">
        <v>2</v>
      </c>
      <c r="E4" s="68" t="s">
        <v>42</v>
      </c>
    </row>
    <row r="5" spans="2:5" x14ac:dyDescent="0.3">
      <c r="B5" s="60" t="s">
        <v>47</v>
      </c>
      <c r="C5" s="61" t="s">
        <v>41</v>
      </c>
      <c r="D5" s="61">
        <v>500000</v>
      </c>
      <c r="E5" s="62" t="s">
        <v>43</v>
      </c>
    </row>
    <row r="6" spans="2:5" x14ac:dyDescent="0.3">
      <c r="B6" s="56" t="s">
        <v>48</v>
      </c>
      <c r="C6" s="57" t="s">
        <v>45</v>
      </c>
      <c r="D6" s="57">
        <v>500000</v>
      </c>
      <c r="E6" s="58" t="s">
        <v>43</v>
      </c>
    </row>
    <row r="7" spans="2:5" x14ac:dyDescent="0.3">
      <c r="B7" s="56" t="s">
        <v>48</v>
      </c>
      <c r="C7" s="57" t="s">
        <v>45</v>
      </c>
      <c r="D7" s="57">
        <v>500000</v>
      </c>
      <c r="E7" s="58" t="s">
        <v>44</v>
      </c>
    </row>
    <row r="8" spans="2:5" x14ac:dyDescent="0.3">
      <c r="B8" s="56" t="s">
        <v>49</v>
      </c>
      <c r="C8" s="57" t="s">
        <v>46</v>
      </c>
      <c r="D8" s="57">
        <v>3000000</v>
      </c>
      <c r="E8" s="58" t="s">
        <v>43</v>
      </c>
    </row>
    <row r="9" spans="2:5" x14ac:dyDescent="0.3">
      <c r="B9" s="56" t="s">
        <v>50</v>
      </c>
      <c r="C9" s="57" t="s">
        <v>45</v>
      </c>
      <c r="D9" s="57">
        <v>3200000</v>
      </c>
      <c r="E9" s="58" t="s">
        <v>43</v>
      </c>
    </row>
    <row r="10" spans="2:5" x14ac:dyDescent="0.3">
      <c r="B10" s="56" t="s">
        <v>50</v>
      </c>
      <c r="C10" s="57" t="s">
        <v>45</v>
      </c>
      <c r="D10" s="57">
        <v>1300000</v>
      </c>
      <c r="E10" s="58" t="s">
        <v>44</v>
      </c>
    </row>
    <row r="11" spans="2:5" x14ac:dyDescent="0.3">
      <c r="B11" s="56" t="s">
        <v>51</v>
      </c>
      <c r="C11" s="57" t="s">
        <v>45</v>
      </c>
      <c r="D11" s="57">
        <v>500000</v>
      </c>
      <c r="E11" s="58" t="s">
        <v>44</v>
      </c>
    </row>
    <row r="12" spans="2:5" x14ac:dyDescent="0.3">
      <c r="B12" s="59" t="s">
        <v>52</v>
      </c>
      <c r="C12" s="57" t="s">
        <v>45</v>
      </c>
      <c r="D12" s="57">
        <v>1500000</v>
      </c>
      <c r="E12" s="58" t="s">
        <v>43</v>
      </c>
    </row>
    <row r="13" spans="2:5" ht="15.65" customHeight="1" thickBot="1" x14ac:dyDescent="0.35">
      <c r="B13" s="70"/>
      <c r="C13" s="71"/>
      <c r="D13" s="71"/>
      <c r="E13" s="72"/>
    </row>
    <row r="14" spans="2:5" ht="14.5" thickBot="1" x14ac:dyDescent="0.35">
      <c r="B14" s="63"/>
      <c r="C14" s="64" t="s">
        <v>17</v>
      </c>
      <c r="D14" s="64">
        <f>SUM(D5:D13)</f>
        <v>11000000</v>
      </c>
      <c r="E14" s="65"/>
    </row>
    <row r="16" spans="2:5" ht="14.5" thickBot="1" x14ac:dyDescent="0.35"/>
    <row r="17" spans="2:5" ht="14.5" thickBot="1" x14ac:dyDescent="0.35">
      <c r="B17" s="385" t="s">
        <v>54</v>
      </c>
      <c r="C17" s="386"/>
      <c r="D17" s="386"/>
      <c r="E17" s="387"/>
    </row>
    <row r="18" spans="2:5" ht="14.5" thickBot="1" x14ac:dyDescent="0.35">
      <c r="B18" s="74" t="s">
        <v>55</v>
      </c>
      <c r="C18" s="99" t="s">
        <v>56</v>
      </c>
      <c r="D18" s="75">
        <v>3000000</v>
      </c>
      <c r="E18" s="76" t="s">
        <v>44</v>
      </c>
    </row>
    <row r="20" spans="2:5" ht="14.5" thickBot="1" x14ac:dyDescent="0.35"/>
    <row r="21" spans="2:5" ht="14.5" thickBot="1" x14ac:dyDescent="0.35">
      <c r="B21" s="385" t="s">
        <v>57</v>
      </c>
      <c r="C21" s="386"/>
      <c r="D21" s="386"/>
      <c r="E21" s="387"/>
    </row>
    <row r="22" spans="2:5" x14ac:dyDescent="0.3">
      <c r="B22" s="79" t="s">
        <v>58</v>
      </c>
      <c r="C22" s="61" t="s">
        <v>59</v>
      </c>
      <c r="D22" s="80">
        <v>5000000</v>
      </c>
      <c r="E22" s="81" t="s">
        <v>43</v>
      </c>
    </row>
    <row r="23" spans="2:5" x14ac:dyDescent="0.3">
      <c r="B23" s="77" t="s">
        <v>60</v>
      </c>
      <c r="C23" s="57" t="s">
        <v>59</v>
      </c>
      <c r="D23" s="73">
        <v>2000000</v>
      </c>
      <c r="E23" s="78" t="s">
        <v>43</v>
      </c>
    </row>
    <row r="24" spans="2:5" ht="14.5" thickBot="1" x14ac:dyDescent="0.35">
      <c r="B24" s="82"/>
      <c r="C24" s="71"/>
      <c r="D24" s="83"/>
      <c r="E24" s="84"/>
    </row>
    <row r="25" spans="2:5" ht="14.5" thickBot="1" x14ac:dyDescent="0.35">
      <c r="B25" s="85"/>
      <c r="C25" s="64" t="s">
        <v>17</v>
      </c>
      <c r="D25" s="86">
        <f>SUM(D22:D24)</f>
        <v>7000000</v>
      </c>
      <c r="E25" s="87"/>
    </row>
    <row r="40" spans="2:5" ht="14.5" thickBot="1" x14ac:dyDescent="0.35"/>
    <row r="41" spans="2:5" ht="14.5" thickBot="1" x14ac:dyDescent="0.35">
      <c r="B41" s="382" t="s">
        <v>53</v>
      </c>
      <c r="C41" s="383"/>
      <c r="D41" s="383"/>
      <c r="E41" s="384"/>
    </row>
    <row r="42" spans="2:5" ht="15.5" thickBot="1" x14ac:dyDescent="0.35">
      <c r="B42" s="66" t="s">
        <v>1</v>
      </c>
      <c r="C42" s="67" t="s">
        <v>40</v>
      </c>
      <c r="D42" s="67" t="s">
        <v>2</v>
      </c>
      <c r="E42" s="68" t="s">
        <v>42</v>
      </c>
    </row>
    <row r="43" spans="2:5" x14ac:dyDescent="0.3">
      <c r="B43" s="60" t="s">
        <v>47</v>
      </c>
      <c r="C43" s="61" t="s">
        <v>41</v>
      </c>
      <c r="D43" s="61">
        <v>500000</v>
      </c>
      <c r="E43" s="62" t="s">
        <v>43</v>
      </c>
    </row>
    <row r="44" spans="2:5" x14ac:dyDescent="0.3">
      <c r="B44" s="56" t="s">
        <v>48</v>
      </c>
      <c r="C44" s="57" t="s">
        <v>45</v>
      </c>
      <c r="D44" s="57">
        <v>500000</v>
      </c>
      <c r="E44" s="58" t="s">
        <v>43</v>
      </c>
    </row>
    <row r="45" spans="2:5" x14ac:dyDescent="0.3">
      <c r="B45" s="56" t="s">
        <v>48</v>
      </c>
      <c r="C45" s="57" t="s">
        <v>45</v>
      </c>
      <c r="D45" s="57">
        <v>500000</v>
      </c>
      <c r="E45" s="58" t="s">
        <v>44</v>
      </c>
    </row>
    <row r="46" spans="2:5" x14ac:dyDescent="0.3">
      <c r="B46" s="56" t="s">
        <v>49</v>
      </c>
      <c r="C46" s="57" t="s">
        <v>46</v>
      </c>
      <c r="D46" s="57">
        <v>3000000</v>
      </c>
      <c r="E46" s="58" t="s">
        <v>43</v>
      </c>
    </row>
    <row r="47" spans="2:5" x14ac:dyDescent="0.3">
      <c r="B47" s="56" t="s">
        <v>50</v>
      </c>
      <c r="C47" s="57" t="s">
        <v>45</v>
      </c>
      <c r="D47" s="57">
        <v>3200000</v>
      </c>
      <c r="E47" s="58" t="s">
        <v>43</v>
      </c>
    </row>
    <row r="48" spans="2:5" x14ac:dyDescent="0.3">
      <c r="B48" s="56" t="s">
        <v>50</v>
      </c>
      <c r="C48" s="57" t="s">
        <v>45</v>
      </c>
      <c r="D48" s="57">
        <v>1300000</v>
      </c>
      <c r="E48" s="58" t="s">
        <v>44</v>
      </c>
    </row>
    <row r="49" spans="2:5" x14ac:dyDescent="0.3">
      <c r="B49" s="56" t="s">
        <v>51</v>
      </c>
      <c r="C49" s="57" t="s">
        <v>45</v>
      </c>
      <c r="D49" s="57">
        <v>500000</v>
      </c>
      <c r="E49" s="58" t="s">
        <v>44</v>
      </c>
    </row>
    <row r="50" spans="2:5" x14ac:dyDescent="0.3">
      <c r="B50" s="59" t="s">
        <v>52</v>
      </c>
      <c r="C50" s="57" t="s">
        <v>45</v>
      </c>
      <c r="D50" s="57">
        <v>1500000</v>
      </c>
      <c r="E50" s="58" t="s">
        <v>43</v>
      </c>
    </row>
    <row r="51" spans="2:5" x14ac:dyDescent="0.3">
      <c r="B51" s="70" t="s">
        <v>61</v>
      </c>
      <c r="C51" s="57" t="s">
        <v>45</v>
      </c>
      <c r="D51" s="71">
        <v>1500000</v>
      </c>
      <c r="E51" s="58" t="s">
        <v>43</v>
      </c>
    </row>
    <row r="52" spans="2:5" x14ac:dyDescent="0.3">
      <c r="B52" s="70" t="s">
        <v>62</v>
      </c>
      <c r="C52" s="57" t="s">
        <v>45</v>
      </c>
      <c r="D52" s="71">
        <v>1000000</v>
      </c>
      <c r="E52" s="58" t="s">
        <v>43</v>
      </c>
    </row>
    <row r="53" spans="2:5" x14ac:dyDescent="0.3">
      <c r="B53" s="70" t="s">
        <v>63</v>
      </c>
      <c r="C53" s="57" t="s">
        <v>45</v>
      </c>
      <c r="D53" s="71">
        <v>3000000</v>
      </c>
      <c r="E53" s="58" t="s">
        <v>43</v>
      </c>
    </row>
    <row r="54" spans="2:5" x14ac:dyDescent="0.3">
      <c r="B54" s="70"/>
      <c r="C54" s="71"/>
      <c r="D54" s="71"/>
      <c r="E54" s="72"/>
    </row>
    <row r="55" spans="2:5" ht="14.5" thickBot="1" x14ac:dyDescent="0.35">
      <c r="B55" s="70"/>
      <c r="C55" s="71"/>
      <c r="D55" s="71"/>
      <c r="E55" s="72"/>
    </row>
    <row r="56" spans="2:5" ht="14.5" thickBot="1" x14ac:dyDescent="0.35">
      <c r="B56" s="63"/>
      <c r="C56" s="64" t="s">
        <v>70</v>
      </c>
      <c r="D56" s="64">
        <f>SUM(D43:D55)</f>
        <v>16500000</v>
      </c>
      <c r="E56" s="65"/>
    </row>
    <row r="57" spans="2:5" ht="14.4" customHeight="1" thickBot="1" x14ac:dyDescent="0.35">
      <c r="B57" s="388" t="s">
        <v>69</v>
      </c>
      <c r="C57" s="388"/>
      <c r="D57" s="388"/>
      <c r="E57" s="388"/>
    </row>
    <row r="58" spans="2:5" x14ac:dyDescent="0.3">
      <c r="B58" s="89"/>
      <c r="C58" s="90"/>
      <c r="D58" s="90"/>
      <c r="E58" s="91"/>
    </row>
    <row r="59" spans="2:5" x14ac:dyDescent="0.3">
      <c r="B59" s="56" t="s">
        <v>64</v>
      </c>
      <c r="C59" s="57" t="s">
        <v>45</v>
      </c>
      <c r="D59" s="57">
        <v>2400000</v>
      </c>
      <c r="E59" s="58"/>
    </row>
    <row r="60" spans="2:5" x14ac:dyDescent="0.3">
      <c r="B60" s="56" t="s">
        <v>65</v>
      </c>
      <c r="C60" s="57" t="s">
        <v>45</v>
      </c>
      <c r="D60" s="57">
        <v>2500000</v>
      </c>
      <c r="E60" s="58"/>
    </row>
    <row r="61" spans="2:5" ht="13.25" customHeight="1" x14ac:dyDescent="0.3">
      <c r="B61" s="56" t="s">
        <v>66</v>
      </c>
      <c r="C61" s="57" t="s">
        <v>45</v>
      </c>
      <c r="D61" s="57">
        <v>4985000</v>
      </c>
      <c r="E61" s="58"/>
    </row>
    <row r="62" spans="2:5" x14ac:dyDescent="0.3">
      <c r="B62" s="56" t="s">
        <v>67</v>
      </c>
      <c r="C62" s="57" t="s">
        <v>45</v>
      </c>
      <c r="D62" s="57">
        <v>1500000</v>
      </c>
      <c r="E62" s="58"/>
    </row>
    <row r="63" spans="2:5" x14ac:dyDescent="0.3">
      <c r="B63" s="56"/>
      <c r="C63" s="57"/>
      <c r="D63" s="57"/>
      <c r="E63" s="58"/>
    </row>
    <row r="64" spans="2:5" ht="14.5" thickBot="1" x14ac:dyDescent="0.35">
      <c r="B64" s="92"/>
      <c r="C64" s="71"/>
      <c r="D64" s="71"/>
      <c r="E64" s="72"/>
    </row>
    <row r="65" spans="2:5" ht="14.5" thickBot="1" x14ac:dyDescent="0.35">
      <c r="B65" s="93"/>
      <c r="C65" s="94" t="s">
        <v>71</v>
      </c>
      <c r="D65" s="94">
        <f>SUM(D58:D64)</f>
        <v>11385000</v>
      </c>
      <c r="E65" s="95"/>
    </row>
    <row r="66" spans="2:5" ht="14.5" thickBot="1" x14ac:dyDescent="0.35">
      <c r="B66" s="96"/>
      <c r="C66" s="100"/>
      <c r="D66" s="97"/>
      <c r="E66" s="98"/>
    </row>
    <row r="67" spans="2:5" ht="14.5" thickBot="1" x14ac:dyDescent="0.35">
      <c r="B67" s="85"/>
      <c r="C67" s="64" t="s">
        <v>68</v>
      </c>
      <c r="D67" s="86">
        <f>+D56-D65</f>
        <v>5115000</v>
      </c>
      <c r="E67" s="87"/>
    </row>
  </sheetData>
  <mergeCells count="5">
    <mergeCell ref="B3:E3"/>
    <mergeCell ref="B17:E17"/>
    <mergeCell ref="B21:E21"/>
    <mergeCell ref="B41:E41"/>
    <mergeCell ref="B57:E5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59"/>
  <sheetViews>
    <sheetView workbookViewId="0">
      <selection activeCell="J14" sqref="J14"/>
    </sheetView>
  </sheetViews>
  <sheetFormatPr defaultRowHeight="14.5" x14ac:dyDescent="0.35"/>
  <cols>
    <col min="2" max="2" width="10.81640625" bestFit="1" customWidth="1"/>
    <col min="3" max="3" width="24.6328125" bestFit="1" customWidth="1"/>
    <col min="4" max="4" width="6" bestFit="1" customWidth="1"/>
    <col min="5" max="5" width="10.36328125" bestFit="1" customWidth="1"/>
    <col min="6" max="7" width="10.54296875" bestFit="1" customWidth="1"/>
    <col min="10" max="10" width="10.36328125" bestFit="1" customWidth="1"/>
    <col min="14" max="14" width="10.81640625" bestFit="1" customWidth="1"/>
    <col min="15" max="15" width="16.1796875" bestFit="1" customWidth="1"/>
  </cols>
  <sheetData>
    <row r="1" spans="2:11" s="55" customFormat="1" ht="19" thickBot="1" x14ac:dyDescent="0.5">
      <c r="B1" s="395" t="s">
        <v>53</v>
      </c>
      <c r="C1" s="357"/>
      <c r="D1" s="357"/>
      <c r="E1" s="357"/>
      <c r="F1" s="357"/>
      <c r="G1" s="357"/>
      <c r="H1" s="357"/>
      <c r="I1" s="357"/>
      <c r="J1" s="357"/>
      <c r="K1" s="396"/>
    </row>
    <row r="2" spans="2:11" s="103" customFormat="1" ht="29.5" thickBot="1" x14ac:dyDescent="0.4">
      <c r="B2" s="130" t="s">
        <v>1</v>
      </c>
      <c r="C2" s="131" t="s">
        <v>40</v>
      </c>
      <c r="D2" s="131" t="s">
        <v>42</v>
      </c>
      <c r="E2" s="132" t="s">
        <v>2</v>
      </c>
      <c r="F2" s="132" t="s">
        <v>3</v>
      </c>
      <c r="G2" s="132" t="s">
        <v>4</v>
      </c>
      <c r="H2" s="132" t="s">
        <v>5</v>
      </c>
      <c r="I2" s="132" t="s">
        <v>6</v>
      </c>
      <c r="J2" s="132" t="s">
        <v>7</v>
      </c>
      <c r="K2" s="133" t="s">
        <v>8</v>
      </c>
    </row>
    <row r="3" spans="2:11" s="55" customFormat="1" x14ac:dyDescent="0.35">
      <c r="B3" s="104"/>
      <c r="C3" s="105"/>
      <c r="D3" s="105"/>
      <c r="E3" s="106"/>
      <c r="F3" s="107"/>
      <c r="G3" s="107"/>
      <c r="H3" s="107"/>
      <c r="I3" s="107"/>
      <c r="J3" s="107"/>
      <c r="K3" s="108"/>
    </row>
    <row r="4" spans="2:11" s="55" customFormat="1" ht="15.5" x14ac:dyDescent="0.35">
      <c r="B4" s="16"/>
      <c r="C4" s="101"/>
      <c r="D4" s="101"/>
      <c r="E4" s="136" t="s">
        <v>85</v>
      </c>
      <c r="F4" s="11"/>
      <c r="G4" s="11"/>
      <c r="H4" s="18"/>
      <c r="I4" s="13"/>
      <c r="J4" s="19"/>
      <c r="K4" s="20"/>
    </row>
    <row r="5" spans="2:11" s="55" customFormat="1" x14ac:dyDescent="0.35">
      <c r="B5" s="60" t="s">
        <v>47</v>
      </c>
      <c r="C5" s="61" t="s">
        <v>41</v>
      </c>
      <c r="D5" s="61" t="s">
        <v>43</v>
      </c>
      <c r="E5" s="61">
        <v>500000</v>
      </c>
      <c r="F5" s="11">
        <v>43868</v>
      </c>
      <c r="G5" s="11">
        <v>44233</v>
      </c>
      <c r="H5" s="12">
        <f>+G5-F5</f>
        <v>365</v>
      </c>
      <c r="I5" s="13">
        <v>0.18</v>
      </c>
      <c r="J5" s="14">
        <f>E5*H5*I5/365</f>
        <v>90000</v>
      </c>
      <c r="K5" s="15">
        <f>+E5+J5</f>
        <v>590000</v>
      </c>
    </row>
    <row r="6" spans="2:11" s="55" customFormat="1" x14ac:dyDescent="0.35">
      <c r="B6" s="60"/>
      <c r="C6" s="61"/>
      <c r="D6" s="61"/>
      <c r="E6" s="61"/>
      <c r="F6" s="11">
        <v>44234</v>
      </c>
      <c r="G6" s="11">
        <v>44599</v>
      </c>
      <c r="H6" s="12">
        <f t="shared" ref="H6:H8" si="0">+G6-F6</f>
        <v>365</v>
      </c>
      <c r="I6" s="13">
        <v>0.18</v>
      </c>
      <c r="J6" s="14">
        <f>K5*H6*I6/365</f>
        <v>106200</v>
      </c>
      <c r="K6" s="15">
        <f>+K5+J6</f>
        <v>696200</v>
      </c>
    </row>
    <row r="7" spans="2:11" s="55" customFormat="1" x14ac:dyDescent="0.35">
      <c r="B7" s="60"/>
      <c r="C7" s="61"/>
      <c r="D7" s="61"/>
      <c r="E7" s="61"/>
      <c r="F7" s="11">
        <v>44599</v>
      </c>
      <c r="G7" s="11">
        <v>44964</v>
      </c>
      <c r="H7" s="12">
        <f t="shared" si="0"/>
        <v>365</v>
      </c>
      <c r="I7" s="13">
        <v>0.18</v>
      </c>
      <c r="J7" s="14">
        <f>K6*H7*I7/365</f>
        <v>125316</v>
      </c>
      <c r="K7" s="15">
        <f>+K6+J7</f>
        <v>821516</v>
      </c>
    </row>
    <row r="8" spans="2:11" s="55" customFormat="1" x14ac:dyDescent="0.35">
      <c r="B8" s="60"/>
      <c r="C8" s="61"/>
      <c r="D8" s="61"/>
      <c r="E8" s="61"/>
      <c r="F8" s="11">
        <v>44964</v>
      </c>
      <c r="G8" s="11">
        <v>45329</v>
      </c>
      <c r="H8" s="12">
        <f t="shared" si="0"/>
        <v>365</v>
      </c>
      <c r="I8" s="13">
        <v>0.18</v>
      </c>
      <c r="J8" s="14">
        <f>K7*H8*I8/365</f>
        <v>147872.87999999998</v>
      </c>
      <c r="K8" s="15">
        <f>+K7+J8</f>
        <v>969388.88</v>
      </c>
    </row>
    <row r="9" spans="2:11" s="55" customFormat="1" x14ac:dyDescent="0.35">
      <c r="B9" s="60"/>
      <c r="C9" s="61"/>
      <c r="D9" s="61"/>
      <c r="E9" s="61"/>
      <c r="F9" s="11">
        <f>+G8</f>
        <v>45329</v>
      </c>
      <c r="G9" s="11">
        <v>45358</v>
      </c>
      <c r="H9" s="12">
        <f t="shared" ref="H9" si="1">+G9-F9</f>
        <v>29</v>
      </c>
      <c r="I9" s="13">
        <v>0.18</v>
      </c>
      <c r="J9" s="14">
        <f>K8*H9*I9/365</f>
        <v>13863.588913972602</v>
      </c>
      <c r="K9" s="15">
        <f>+K8+J9</f>
        <v>983252.46891397261</v>
      </c>
    </row>
    <row r="10" spans="2:11" s="55" customFormat="1" x14ac:dyDescent="0.35">
      <c r="B10" s="60"/>
      <c r="C10" s="61"/>
      <c r="D10" s="61"/>
      <c r="E10" s="61"/>
      <c r="F10" s="11"/>
      <c r="G10" s="11"/>
      <c r="H10" s="17"/>
      <c r="I10" s="13"/>
      <c r="J10" s="14"/>
      <c r="K10" s="15"/>
    </row>
    <row r="11" spans="2:11" s="55" customFormat="1" x14ac:dyDescent="0.35">
      <c r="B11" s="56" t="s">
        <v>48</v>
      </c>
      <c r="C11" s="57" t="s">
        <v>45</v>
      </c>
      <c r="D11" s="57" t="s">
        <v>43</v>
      </c>
      <c r="E11" s="57">
        <v>500000</v>
      </c>
      <c r="F11" s="11">
        <v>44915</v>
      </c>
      <c r="G11" s="11">
        <v>45280</v>
      </c>
      <c r="H11" s="12">
        <f>+G11-F11</f>
        <v>365</v>
      </c>
      <c r="I11" s="13">
        <v>0.18</v>
      </c>
      <c r="J11" s="14">
        <f>E11*H11*I11/365</f>
        <v>90000</v>
      </c>
      <c r="K11" s="15">
        <f>+E11+J11</f>
        <v>590000</v>
      </c>
    </row>
    <row r="12" spans="2:11" s="55" customFormat="1" x14ac:dyDescent="0.35">
      <c r="B12" s="56"/>
      <c r="C12" s="57"/>
      <c r="D12" s="57"/>
      <c r="E12" s="57"/>
      <c r="F12" s="11">
        <v>45280</v>
      </c>
      <c r="G12" s="11">
        <v>45358</v>
      </c>
      <c r="H12" s="18">
        <f>+G12-F12</f>
        <v>78</v>
      </c>
      <c r="I12" s="13">
        <v>0.18</v>
      </c>
      <c r="J12" s="14">
        <f>K11*H12*I12/365</f>
        <v>22694.794520547945</v>
      </c>
      <c r="K12" s="15">
        <f>+K11+J12</f>
        <v>612694.79452054796</v>
      </c>
    </row>
    <row r="13" spans="2:11" s="55" customFormat="1" x14ac:dyDescent="0.35">
      <c r="B13" s="56"/>
      <c r="C13" s="57"/>
      <c r="D13" s="57"/>
      <c r="E13" s="57"/>
      <c r="F13" s="11"/>
      <c r="G13" s="11"/>
      <c r="H13" s="18"/>
      <c r="I13" s="13"/>
      <c r="J13" s="19"/>
      <c r="K13" s="20"/>
    </row>
    <row r="14" spans="2:11" s="55" customFormat="1" x14ac:dyDescent="0.35">
      <c r="B14" s="56" t="s">
        <v>48</v>
      </c>
      <c r="C14" s="57" t="s">
        <v>45</v>
      </c>
      <c r="D14" s="57" t="s">
        <v>44</v>
      </c>
      <c r="E14" s="57">
        <v>500000</v>
      </c>
      <c r="F14" s="11">
        <v>44915</v>
      </c>
      <c r="G14" s="11">
        <v>45280</v>
      </c>
      <c r="H14" s="12">
        <f>+G14-F14</f>
        <v>365</v>
      </c>
      <c r="I14" s="13">
        <v>0.18</v>
      </c>
      <c r="J14" s="14">
        <f>E14*H14*I14/365</f>
        <v>90000</v>
      </c>
      <c r="K14" s="15">
        <f>+E14+J14</f>
        <v>590000</v>
      </c>
    </row>
    <row r="15" spans="2:11" s="55" customFormat="1" x14ac:dyDescent="0.35">
      <c r="B15" s="56"/>
      <c r="C15" s="57"/>
      <c r="D15" s="57"/>
      <c r="E15" s="57"/>
      <c r="F15" s="11">
        <v>45280</v>
      </c>
      <c r="G15" s="11">
        <v>45358</v>
      </c>
      <c r="H15" s="18">
        <f>+G15-F15</f>
        <v>78</v>
      </c>
      <c r="I15" s="13">
        <v>0.18</v>
      </c>
      <c r="J15" s="14">
        <f>K14*H15*I15/365</f>
        <v>22694.794520547945</v>
      </c>
      <c r="K15" s="15">
        <f>+K14+J15</f>
        <v>612694.79452054796</v>
      </c>
    </row>
    <row r="16" spans="2:11" s="55" customFormat="1" x14ac:dyDescent="0.35">
      <c r="B16" s="56"/>
      <c r="C16" s="57"/>
      <c r="D16" s="57"/>
      <c r="E16" s="57"/>
      <c r="F16" s="11"/>
      <c r="G16" s="11"/>
      <c r="H16" s="18"/>
      <c r="I16" s="13"/>
      <c r="J16" s="19"/>
      <c r="K16" s="20"/>
    </row>
    <row r="17" spans="2:13" s="55" customFormat="1" x14ac:dyDescent="0.35">
      <c r="B17" s="56" t="s">
        <v>49</v>
      </c>
      <c r="C17" s="57" t="s">
        <v>46</v>
      </c>
      <c r="D17" s="57" t="s">
        <v>43</v>
      </c>
      <c r="E17" s="57">
        <v>3000000</v>
      </c>
      <c r="F17" s="11">
        <v>44922</v>
      </c>
      <c r="G17" s="11">
        <v>45287</v>
      </c>
      <c r="H17" s="12">
        <f>+G17-F17</f>
        <v>365</v>
      </c>
      <c r="I17" s="13">
        <v>0.18</v>
      </c>
      <c r="J17" s="14">
        <f>E17*H17*I17/365</f>
        <v>540000</v>
      </c>
      <c r="K17" s="15">
        <f>+E17+J17</f>
        <v>3540000</v>
      </c>
    </row>
    <row r="18" spans="2:13" s="55" customFormat="1" x14ac:dyDescent="0.35">
      <c r="B18" s="56"/>
      <c r="C18" s="57"/>
      <c r="D18" s="57"/>
      <c r="E18" s="57"/>
      <c r="F18" s="11">
        <f>+G17</f>
        <v>45287</v>
      </c>
      <c r="G18" s="11">
        <v>45358</v>
      </c>
      <c r="H18" s="18">
        <f>+G18-F18</f>
        <v>71</v>
      </c>
      <c r="I18" s="13">
        <v>0.18</v>
      </c>
      <c r="J18" s="14">
        <f>K17*H18*I18/365</f>
        <v>123948.49315068492</v>
      </c>
      <c r="K18" s="15">
        <f>+K17+J18</f>
        <v>3663948.493150685</v>
      </c>
    </row>
    <row r="19" spans="2:13" s="55" customFormat="1" x14ac:dyDescent="0.35">
      <c r="B19" s="56"/>
      <c r="C19" s="57"/>
      <c r="D19" s="57"/>
      <c r="E19" s="57"/>
      <c r="F19" s="11"/>
      <c r="G19" s="11"/>
      <c r="H19" s="18"/>
      <c r="I19" s="13"/>
      <c r="J19" s="19"/>
      <c r="K19" s="20"/>
    </row>
    <row r="20" spans="2:13" s="55" customFormat="1" x14ac:dyDescent="0.35">
      <c r="B20" s="56" t="s">
        <v>50</v>
      </c>
      <c r="C20" s="57" t="s">
        <v>45</v>
      </c>
      <c r="D20" s="57" t="s">
        <v>43</v>
      </c>
      <c r="E20" s="57">
        <v>3200000</v>
      </c>
      <c r="F20" s="11">
        <v>44965</v>
      </c>
      <c r="G20" s="11">
        <v>45330</v>
      </c>
      <c r="H20" s="12">
        <f>+G20-F20</f>
        <v>365</v>
      </c>
      <c r="I20" s="13">
        <v>0.18</v>
      </c>
      <c r="J20" s="14">
        <f>E20*H20*I20/365</f>
        <v>576000</v>
      </c>
      <c r="K20" s="15">
        <f>+E20+J20</f>
        <v>3776000</v>
      </c>
    </row>
    <row r="21" spans="2:13" s="55" customFormat="1" x14ac:dyDescent="0.35">
      <c r="B21" s="56"/>
      <c r="C21" s="57"/>
      <c r="D21" s="57"/>
      <c r="E21" s="57"/>
      <c r="F21" s="11">
        <f>+G20</f>
        <v>45330</v>
      </c>
      <c r="G21" s="11">
        <v>45358</v>
      </c>
      <c r="H21" s="18">
        <f>+G21-F21</f>
        <v>28</v>
      </c>
      <c r="I21" s="13">
        <v>0.18</v>
      </c>
      <c r="J21" s="14">
        <f>K20*H21*I21/365</f>
        <v>52139.835616438359</v>
      </c>
      <c r="K21" s="15">
        <f>+K20+J21</f>
        <v>3828139.8356164382</v>
      </c>
    </row>
    <row r="22" spans="2:13" s="55" customFormat="1" x14ac:dyDescent="0.35">
      <c r="B22" s="56"/>
      <c r="C22" s="57"/>
      <c r="D22" s="57"/>
      <c r="E22" s="57"/>
      <c r="F22" s="11"/>
      <c r="G22" s="11"/>
      <c r="H22" s="18"/>
      <c r="I22" s="13"/>
      <c r="J22" s="19"/>
      <c r="K22" s="20"/>
    </row>
    <row r="23" spans="2:13" s="55" customFormat="1" x14ac:dyDescent="0.35">
      <c r="B23" s="56" t="s">
        <v>50</v>
      </c>
      <c r="C23" s="57" t="s">
        <v>45</v>
      </c>
      <c r="D23" s="57" t="s">
        <v>44</v>
      </c>
      <c r="E23" s="57">
        <v>1300000</v>
      </c>
      <c r="F23" s="11">
        <v>44965</v>
      </c>
      <c r="G23" s="11">
        <v>45330</v>
      </c>
      <c r="H23" s="12">
        <f>+G23-F23</f>
        <v>365</v>
      </c>
      <c r="I23" s="13">
        <v>0.18</v>
      </c>
      <c r="J23" s="14">
        <f>E23*H23*I23/365</f>
        <v>234000</v>
      </c>
      <c r="K23" s="15">
        <f>+E23+J23</f>
        <v>1534000</v>
      </c>
    </row>
    <row r="24" spans="2:13" s="55" customFormat="1" x14ac:dyDescent="0.35">
      <c r="B24" s="56"/>
      <c r="C24" s="57"/>
      <c r="D24" s="57"/>
      <c r="E24" s="57"/>
      <c r="F24" s="11">
        <f>+G23</f>
        <v>45330</v>
      </c>
      <c r="G24" s="11">
        <v>45358</v>
      </c>
      <c r="H24" s="18">
        <f>+G24-F24</f>
        <v>28</v>
      </c>
      <c r="I24" s="13">
        <v>0.18</v>
      </c>
      <c r="J24" s="14">
        <f>K23*H24*I24/365</f>
        <v>21181.808219178081</v>
      </c>
      <c r="K24" s="15">
        <f>+K23+J24</f>
        <v>1555181.8082191781</v>
      </c>
    </row>
    <row r="25" spans="2:13" s="55" customFormat="1" x14ac:dyDescent="0.35">
      <c r="B25" s="56"/>
      <c r="C25" s="57"/>
      <c r="D25" s="57"/>
      <c r="E25" s="57"/>
      <c r="F25" s="11"/>
      <c r="G25" s="11"/>
      <c r="H25" s="18"/>
      <c r="I25" s="13"/>
      <c r="J25" s="19"/>
      <c r="K25" s="20"/>
    </row>
    <row r="26" spans="2:13" s="55" customFormat="1" x14ac:dyDescent="0.35">
      <c r="B26" s="56" t="s">
        <v>51</v>
      </c>
      <c r="C26" s="57" t="s">
        <v>45</v>
      </c>
      <c r="D26" s="57" t="s">
        <v>44</v>
      </c>
      <c r="E26" s="57">
        <v>500000</v>
      </c>
      <c r="F26" s="11">
        <v>44966</v>
      </c>
      <c r="G26" s="11">
        <v>45331</v>
      </c>
      <c r="H26" s="12">
        <f>+G26-F26</f>
        <v>365</v>
      </c>
      <c r="I26" s="13">
        <v>0.18</v>
      </c>
      <c r="J26" s="14">
        <f>E26*H26*I26/365</f>
        <v>90000</v>
      </c>
      <c r="K26" s="15">
        <f>+E26+J26</f>
        <v>590000</v>
      </c>
    </row>
    <row r="27" spans="2:13" s="55" customFormat="1" x14ac:dyDescent="0.35">
      <c r="B27" s="56"/>
      <c r="C27" s="57"/>
      <c r="D27" s="57"/>
      <c r="E27" s="57"/>
      <c r="F27" s="11">
        <f>+G26</f>
        <v>45331</v>
      </c>
      <c r="G27" s="11">
        <v>45358</v>
      </c>
      <c r="H27" s="18">
        <f>+G27-F27</f>
        <v>27</v>
      </c>
      <c r="I27" s="13">
        <v>0.18</v>
      </c>
      <c r="J27" s="14">
        <f>K26*H27*I27/365</f>
        <v>7855.8904109589039</v>
      </c>
      <c r="K27" s="15">
        <f>+K26+J27</f>
        <v>597855.89041095891</v>
      </c>
    </row>
    <row r="28" spans="2:13" s="55" customFormat="1" x14ac:dyDescent="0.35">
      <c r="B28" s="56"/>
      <c r="C28" s="57"/>
      <c r="D28" s="57"/>
      <c r="E28" s="57"/>
      <c r="F28" s="11"/>
      <c r="G28" s="11"/>
      <c r="H28" s="18"/>
      <c r="I28" s="13"/>
      <c r="J28" s="19"/>
      <c r="K28" s="20"/>
    </row>
    <row r="29" spans="2:13" s="55" customFormat="1" x14ac:dyDescent="0.35">
      <c r="B29" s="59" t="s">
        <v>52</v>
      </c>
      <c r="C29" s="57" t="s">
        <v>45</v>
      </c>
      <c r="D29" s="57" t="s">
        <v>43</v>
      </c>
      <c r="E29" s="57">
        <v>1500000</v>
      </c>
      <c r="F29" s="11">
        <v>45238</v>
      </c>
      <c r="G29" s="11">
        <v>45358</v>
      </c>
      <c r="H29" s="12">
        <f>+G29-F29</f>
        <v>120</v>
      </c>
      <c r="I29" s="13">
        <v>0.18</v>
      </c>
      <c r="J29" s="14">
        <f>E29*H29*I29/365</f>
        <v>88767.123287671231</v>
      </c>
      <c r="K29" s="15">
        <f>+E29+J29</f>
        <v>1588767.1232876712</v>
      </c>
    </row>
    <row r="30" spans="2:13" s="55" customFormat="1" ht="13.75" customHeight="1" x14ac:dyDescent="0.35">
      <c r="B30" s="70"/>
      <c r="C30" s="57"/>
      <c r="D30" s="57"/>
      <c r="E30" s="71"/>
      <c r="F30" s="11"/>
      <c r="G30" s="11"/>
      <c r="H30" s="18"/>
      <c r="I30" s="13"/>
      <c r="J30" s="19"/>
      <c r="K30" s="20"/>
    </row>
    <row r="31" spans="2:13" s="55" customFormat="1" x14ac:dyDescent="0.35">
      <c r="B31" s="70" t="s">
        <v>62</v>
      </c>
      <c r="C31" s="57" t="s">
        <v>45</v>
      </c>
      <c r="D31" s="57" t="s">
        <v>43</v>
      </c>
      <c r="E31" s="71">
        <v>1000000</v>
      </c>
      <c r="F31" s="11">
        <v>45316</v>
      </c>
      <c r="G31" s="11">
        <v>45358</v>
      </c>
      <c r="H31" s="12">
        <f>+G31-F31</f>
        <v>42</v>
      </c>
      <c r="I31" s="13">
        <v>0.18</v>
      </c>
      <c r="J31" s="14">
        <f>E31*H31*I31/365</f>
        <v>20712.328767123287</v>
      </c>
      <c r="K31" s="15">
        <f>+E31+J31</f>
        <v>1020712.3287671233</v>
      </c>
      <c r="M31" s="55" t="s">
        <v>89</v>
      </c>
    </row>
    <row r="32" spans="2:13" s="55" customFormat="1" x14ac:dyDescent="0.35">
      <c r="B32" s="70"/>
      <c r="C32" s="57"/>
      <c r="D32" s="57"/>
      <c r="E32" s="71"/>
      <c r="F32" s="11"/>
      <c r="G32" s="11"/>
      <c r="H32" s="12"/>
      <c r="I32" s="13"/>
      <c r="J32" s="14"/>
      <c r="K32" s="15"/>
    </row>
    <row r="33" spans="2:18" s="55" customFormat="1" x14ac:dyDescent="0.35">
      <c r="B33" s="70" t="s">
        <v>63</v>
      </c>
      <c r="C33" s="57" t="s">
        <v>87</v>
      </c>
      <c r="D33" s="57" t="s">
        <v>43</v>
      </c>
      <c r="E33" s="71">
        <v>3000000</v>
      </c>
      <c r="F33" s="11">
        <v>45335</v>
      </c>
      <c r="G33" s="11">
        <v>45358</v>
      </c>
      <c r="H33" s="12">
        <f>+G33-F33</f>
        <v>23</v>
      </c>
      <c r="I33" s="13">
        <v>0.18</v>
      </c>
      <c r="J33" s="14">
        <f>E33*H33*I33/365</f>
        <v>34027.397260273974</v>
      </c>
      <c r="K33" s="15">
        <f>+E33+J33</f>
        <v>3034027.3972602738</v>
      </c>
      <c r="M33" s="55" t="s">
        <v>88</v>
      </c>
    </row>
    <row r="34" spans="2:18" s="55" customFormat="1" x14ac:dyDescent="0.35">
      <c r="B34" s="16"/>
      <c r="C34" s="101"/>
      <c r="D34" s="101"/>
      <c r="E34" s="46"/>
      <c r="F34" s="11"/>
      <c r="G34" s="11"/>
      <c r="H34" s="18"/>
      <c r="I34" s="13"/>
      <c r="J34" s="19"/>
      <c r="K34" s="20"/>
      <c r="N34"/>
      <c r="O34"/>
      <c r="P34"/>
      <c r="Q34"/>
      <c r="R34"/>
    </row>
    <row r="35" spans="2:18" s="55" customFormat="1" x14ac:dyDescent="0.35">
      <c r="B35" s="389" t="s">
        <v>70</v>
      </c>
      <c r="C35" s="390"/>
      <c r="D35" s="391"/>
      <c r="E35" s="48">
        <f>+SUM(E4:E34)</f>
        <v>15000000</v>
      </c>
      <c r="F35" s="11"/>
      <c r="G35" s="11"/>
      <c r="H35" s="21"/>
      <c r="I35" s="13"/>
      <c r="J35" s="19"/>
      <c r="K35" s="15"/>
      <c r="N35"/>
      <c r="O35"/>
      <c r="P35"/>
      <c r="Q35"/>
      <c r="R35"/>
    </row>
    <row r="36" spans="2:18" s="55" customFormat="1" x14ac:dyDescent="0.35">
      <c r="B36" s="10"/>
      <c r="C36" s="102"/>
      <c r="D36" s="102"/>
      <c r="E36" s="370" t="s">
        <v>15</v>
      </c>
      <c r="F36" s="371"/>
      <c r="G36" s="371"/>
      <c r="H36" s="371"/>
      <c r="I36" s="372"/>
      <c r="J36" s="19">
        <f>+SUM(J5:J34)</f>
        <v>2497274.9346673973</v>
      </c>
      <c r="K36" s="15"/>
      <c r="N36"/>
      <c r="O36"/>
      <c r="P36"/>
      <c r="Q36"/>
      <c r="R36"/>
    </row>
    <row r="37" spans="2:18" s="55" customFormat="1" ht="15" thickBot="1" x14ac:dyDescent="0.4">
      <c r="B37" s="109"/>
      <c r="C37" s="110"/>
      <c r="D37" s="110"/>
      <c r="E37" s="323" t="s">
        <v>16</v>
      </c>
      <c r="F37" s="324"/>
      <c r="G37" s="324"/>
      <c r="H37" s="324"/>
      <c r="I37" s="325"/>
      <c r="J37" s="111">
        <f>+E35</f>
        <v>15000000</v>
      </c>
      <c r="K37" s="112"/>
      <c r="N37"/>
      <c r="O37"/>
      <c r="P37"/>
      <c r="Q37"/>
      <c r="R37"/>
    </row>
    <row r="38" spans="2:18" s="55" customFormat="1" ht="15" thickBot="1" x14ac:dyDescent="0.4">
      <c r="B38" s="113"/>
      <c r="C38" s="114"/>
      <c r="D38" s="114"/>
      <c r="E38" s="326" t="s">
        <v>20</v>
      </c>
      <c r="F38" s="306"/>
      <c r="G38" s="306"/>
      <c r="H38" s="306"/>
      <c r="I38" s="307"/>
      <c r="J38" s="115">
        <f>+J36+J37</f>
        <v>17497274.934667397</v>
      </c>
      <c r="K38" s="116"/>
      <c r="N38"/>
      <c r="O38"/>
      <c r="P38"/>
      <c r="Q38"/>
      <c r="R38"/>
    </row>
    <row r="39" spans="2:18" ht="16" thickBot="1" x14ac:dyDescent="0.4">
      <c r="B39" s="137"/>
      <c r="C39" s="138"/>
      <c r="D39" s="138"/>
      <c r="E39" s="139" t="s">
        <v>84</v>
      </c>
      <c r="F39" s="138"/>
      <c r="G39" s="138"/>
      <c r="H39" s="138"/>
      <c r="I39" s="138"/>
      <c r="J39" s="138"/>
      <c r="K39" s="140"/>
    </row>
    <row r="40" spans="2:18" x14ac:dyDescent="0.35">
      <c r="B40" s="117" t="s">
        <v>64</v>
      </c>
      <c r="C40" s="90" t="s">
        <v>45</v>
      </c>
      <c r="D40" s="90" t="s">
        <v>43</v>
      </c>
      <c r="E40" s="90">
        <v>2400000</v>
      </c>
      <c r="F40" s="118">
        <v>45281</v>
      </c>
      <c r="G40" s="118">
        <v>45358</v>
      </c>
      <c r="H40" s="119">
        <f>+G40-F40</f>
        <v>77</v>
      </c>
      <c r="I40" s="120">
        <v>0.18</v>
      </c>
      <c r="J40" s="121">
        <f>E40*H40*I40/365</f>
        <v>91134.246575342462</v>
      </c>
      <c r="K40" s="122">
        <f>+E40+J40</f>
        <v>2491134.2465753425</v>
      </c>
    </row>
    <row r="41" spans="2:18" x14ac:dyDescent="0.35">
      <c r="B41" s="59"/>
      <c r="C41" s="57"/>
      <c r="D41" s="57"/>
      <c r="E41" s="57"/>
      <c r="F41" s="11"/>
      <c r="G41" s="11"/>
      <c r="H41" s="18"/>
      <c r="I41" s="13"/>
      <c r="J41" s="19"/>
      <c r="K41" s="20"/>
    </row>
    <row r="42" spans="2:18" x14ac:dyDescent="0.35">
      <c r="B42" s="59" t="s">
        <v>65</v>
      </c>
      <c r="C42" s="57" t="s">
        <v>45</v>
      </c>
      <c r="D42" s="57" t="s">
        <v>43</v>
      </c>
      <c r="E42" s="57">
        <v>2500000</v>
      </c>
      <c r="F42" s="11">
        <v>45302</v>
      </c>
      <c r="G42" s="11">
        <v>45358</v>
      </c>
      <c r="H42" s="12">
        <f>+G42-F42</f>
        <v>56</v>
      </c>
      <c r="I42" s="13">
        <v>0.18</v>
      </c>
      <c r="J42" s="14">
        <f>E42*H42*I42/365</f>
        <v>69041.095890410958</v>
      </c>
      <c r="K42" s="15">
        <f>+E42+J42</f>
        <v>2569041.0958904112</v>
      </c>
    </row>
    <row r="43" spans="2:18" x14ac:dyDescent="0.35">
      <c r="B43" s="59"/>
      <c r="C43" s="57"/>
      <c r="D43" s="57"/>
      <c r="E43" s="57"/>
      <c r="F43" s="11"/>
      <c r="G43" s="11"/>
      <c r="H43" s="12"/>
      <c r="I43" s="13"/>
      <c r="J43" s="14"/>
      <c r="K43" s="15"/>
    </row>
    <row r="44" spans="2:18" x14ac:dyDescent="0.35">
      <c r="B44" s="59" t="s">
        <v>66</v>
      </c>
      <c r="C44" s="57" t="s">
        <v>45</v>
      </c>
      <c r="D44" s="57" t="s">
        <v>43</v>
      </c>
      <c r="E44" s="57">
        <v>4985000</v>
      </c>
      <c r="F44" s="11">
        <v>45307</v>
      </c>
      <c r="G44" s="11">
        <v>45358</v>
      </c>
      <c r="H44" s="12">
        <f>+G44-F44</f>
        <v>51</v>
      </c>
      <c r="I44" s="13">
        <v>0.18</v>
      </c>
      <c r="J44" s="14">
        <f>E44*H44*I44/365</f>
        <v>125376.16438356164</v>
      </c>
      <c r="K44" s="15">
        <f>+E44+J44</f>
        <v>5110376.1643835614</v>
      </c>
    </row>
    <row r="45" spans="2:18" x14ac:dyDescent="0.35">
      <c r="B45" s="31"/>
      <c r="C45" s="7"/>
      <c r="D45" s="7"/>
      <c r="E45" s="7"/>
      <c r="F45" s="7"/>
      <c r="G45" s="7"/>
      <c r="H45" s="7"/>
      <c r="I45" s="7"/>
      <c r="J45" s="7"/>
      <c r="K45" s="8"/>
    </row>
    <row r="46" spans="2:18" x14ac:dyDescent="0.35">
      <c r="B46" s="389" t="s">
        <v>71</v>
      </c>
      <c r="C46" s="390"/>
      <c r="D46" s="391"/>
      <c r="E46" s="142">
        <f>+SUM(E40:E45)</f>
        <v>9885000</v>
      </c>
      <c r="F46" s="142"/>
      <c r="G46" s="142"/>
      <c r="H46" s="142"/>
      <c r="I46" s="142"/>
      <c r="J46" s="142"/>
      <c r="K46" s="143"/>
    </row>
    <row r="47" spans="2:18" x14ac:dyDescent="0.35">
      <c r="B47" s="31"/>
      <c r="C47" s="7"/>
      <c r="D47" s="7"/>
      <c r="E47" s="303" t="s">
        <v>72</v>
      </c>
      <c r="F47" s="303"/>
      <c r="G47" s="303"/>
      <c r="H47" s="303"/>
      <c r="I47" s="303"/>
      <c r="J47" s="19">
        <f>+SUM(J40:J46)</f>
        <v>285551.50684931508</v>
      </c>
      <c r="K47" s="8"/>
    </row>
    <row r="48" spans="2:18" ht="15" thickBot="1" x14ac:dyDescent="0.4">
      <c r="B48" s="32"/>
      <c r="C48" s="123"/>
      <c r="D48" s="123"/>
      <c r="E48" s="304" t="s">
        <v>73</v>
      </c>
      <c r="F48" s="304"/>
      <c r="G48" s="304"/>
      <c r="H48" s="304"/>
      <c r="I48" s="304"/>
      <c r="J48" s="126">
        <f>+E46</f>
        <v>9885000</v>
      </c>
      <c r="K48" s="28"/>
    </row>
    <row r="49" spans="2:11" ht="15" thickBot="1" x14ac:dyDescent="0.4">
      <c r="B49" s="127"/>
      <c r="C49" s="128"/>
      <c r="D49" s="128"/>
      <c r="E49" s="328" t="s">
        <v>74</v>
      </c>
      <c r="F49" s="329"/>
      <c r="G49" s="329"/>
      <c r="H49" s="329"/>
      <c r="I49" s="330"/>
      <c r="J49" s="125">
        <f>+J47+J48</f>
        <v>10170551.506849315</v>
      </c>
      <c r="K49" s="129"/>
    </row>
    <row r="50" spans="2:11" ht="19" thickBot="1" x14ac:dyDescent="0.5">
      <c r="B50" s="331" t="s">
        <v>75</v>
      </c>
      <c r="C50" s="332"/>
      <c r="D50" s="332"/>
      <c r="E50" s="332"/>
      <c r="F50" s="332"/>
      <c r="G50" s="332"/>
      <c r="H50" s="332"/>
      <c r="I50" s="332"/>
      <c r="J50" s="141">
        <f>+J38-J49</f>
        <v>7326723.4278180823</v>
      </c>
      <c r="K50" s="134"/>
    </row>
    <row r="51" spans="2:11" ht="15" thickBot="1" x14ac:dyDescent="0.4">
      <c r="B51" s="392"/>
      <c r="C51" s="393"/>
      <c r="D51" s="393"/>
      <c r="E51" s="393"/>
      <c r="F51" s="393"/>
      <c r="G51" s="393"/>
      <c r="H51" s="393"/>
      <c r="I51" s="393"/>
      <c r="J51" s="393"/>
      <c r="K51" s="394"/>
    </row>
    <row r="52" spans="2:11" ht="19" thickBot="1" x14ac:dyDescent="0.5">
      <c r="B52" s="147"/>
      <c r="C52" s="311" t="s">
        <v>76</v>
      </c>
      <c r="D52" s="312"/>
      <c r="E52" s="312"/>
      <c r="F52" s="312"/>
      <c r="G52" s="312"/>
      <c r="H52" s="312"/>
      <c r="I52" s="312"/>
      <c r="J52" s="313"/>
      <c r="K52" s="148"/>
    </row>
    <row r="53" spans="2:11" x14ac:dyDescent="0.35">
      <c r="B53" s="147"/>
      <c r="C53" s="333"/>
      <c r="D53" s="327"/>
      <c r="E53" s="327"/>
      <c r="F53" s="327"/>
      <c r="G53" s="327"/>
      <c r="H53" s="327"/>
      <c r="I53" s="327"/>
      <c r="J53" s="334"/>
      <c r="K53" s="148"/>
    </row>
    <row r="54" spans="2:11" x14ac:dyDescent="0.35">
      <c r="B54" s="147"/>
      <c r="C54" s="335" t="s">
        <v>77</v>
      </c>
      <c r="D54" s="336"/>
      <c r="E54" s="14">
        <f>+E35</f>
        <v>15000000</v>
      </c>
      <c r="F54" s="7"/>
      <c r="G54" s="336" t="s">
        <v>81</v>
      </c>
      <c r="H54" s="336"/>
      <c r="I54" s="337">
        <f>+J36</f>
        <v>2497274.9346673973</v>
      </c>
      <c r="J54" s="338"/>
      <c r="K54" s="148"/>
    </row>
    <row r="55" spans="2:11" x14ac:dyDescent="0.35">
      <c r="B55" s="147"/>
      <c r="C55" s="335" t="s">
        <v>78</v>
      </c>
      <c r="D55" s="336"/>
      <c r="E55" s="7">
        <f>+E46</f>
        <v>9885000</v>
      </c>
      <c r="F55" s="7"/>
      <c r="G55" s="336" t="s">
        <v>82</v>
      </c>
      <c r="H55" s="336"/>
      <c r="I55" s="337">
        <f>+J47</f>
        <v>285551.50684931508</v>
      </c>
      <c r="J55" s="338"/>
      <c r="K55" s="148"/>
    </row>
    <row r="56" spans="2:11" x14ac:dyDescent="0.35">
      <c r="B56" s="147"/>
      <c r="C56" s="335"/>
      <c r="D56" s="336"/>
      <c r="E56" s="7"/>
      <c r="F56" s="7"/>
      <c r="G56" s="303"/>
      <c r="H56" s="303"/>
      <c r="I56" s="303"/>
      <c r="J56" s="338"/>
      <c r="K56" s="148"/>
    </row>
    <row r="57" spans="2:11" x14ac:dyDescent="0.35">
      <c r="B57" s="147"/>
      <c r="C57" s="344" t="s">
        <v>79</v>
      </c>
      <c r="D57" s="345"/>
      <c r="E57" s="19">
        <f>+E54-E55</f>
        <v>5115000</v>
      </c>
      <c r="F57" s="7"/>
      <c r="G57" s="345" t="s">
        <v>80</v>
      </c>
      <c r="H57" s="345"/>
      <c r="I57" s="346">
        <f>+I54-I55</f>
        <v>2211723.4278180823</v>
      </c>
      <c r="J57" s="347"/>
      <c r="K57" s="148"/>
    </row>
    <row r="58" spans="2:11" ht="15" thickBot="1" x14ac:dyDescent="0.4">
      <c r="B58" s="147"/>
      <c r="C58" s="348" t="s">
        <v>80</v>
      </c>
      <c r="D58" s="349"/>
      <c r="E58" s="135">
        <f>+I57</f>
        <v>2211723.4278180823</v>
      </c>
      <c r="F58" s="124"/>
      <c r="G58" s="323"/>
      <c r="H58" s="325"/>
      <c r="I58" s="323"/>
      <c r="J58" s="350"/>
      <c r="K58" s="148"/>
    </row>
    <row r="59" spans="2:11" s="144" customFormat="1" ht="19" thickBot="1" x14ac:dyDescent="0.5">
      <c r="B59" s="149"/>
      <c r="C59" s="339" t="s">
        <v>83</v>
      </c>
      <c r="D59" s="340"/>
      <c r="E59" s="145">
        <f>+E57+E58</f>
        <v>7326723.4278180823</v>
      </c>
      <c r="F59" s="146"/>
      <c r="G59" s="341"/>
      <c r="H59" s="342"/>
      <c r="I59" s="341"/>
      <c r="J59" s="343"/>
      <c r="K59" s="150"/>
    </row>
  </sheetData>
  <mergeCells count="31">
    <mergeCell ref="E38:I38"/>
    <mergeCell ref="B1:K1"/>
    <mergeCell ref="E36:I36"/>
    <mergeCell ref="E37:I37"/>
    <mergeCell ref="B35:D35"/>
    <mergeCell ref="G57:H57"/>
    <mergeCell ref="I56:J56"/>
    <mergeCell ref="I57:J57"/>
    <mergeCell ref="E47:I47"/>
    <mergeCell ref="E48:I48"/>
    <mergeCell ref="E49:I49"/>
    <mergeCell ref="B50:I50"/>
    <mergeCell ref="G54:H54"/>
    <mergeCell ref="I54:J54"/>
    <mergeCell ref="C54:D54"/>
    <mergeCell ref="B46:D46"/>
    <mergeCell ref="B51:K51"/>
    <mergeCell ref="C58:D58"/>
    <mergeCell ref="C59:D59"/>
    <mergeCell ref="C52:J52"/>
    <mergeCell ref="C53:J53"/>
    <mergeCell ref="G58:H58"/>
    <mergeCell ref="G59:H59"/>
    <mergeCell ref="I58:J58"/>
    <mergeCell ref="I59:J59"/>
    <mergeCell ref="C55:D55"/>
    <mergeCell ref="C56:D56"/>
    <mergeCell ref="C57:D57"/>
    <mergeCell ref="G55:H55"/>
    <mergeCell ref="I55:J55"/>
    <mergeCell ref="G56:H56"/>
  </mergeCells>
  <printOptions horizontalCentered="1"/>
  <pageMargins left="0.25" right="0.25" top="0.25" bottom="0.25" header="0.3" footer="0.3"/>
  <pageSetup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43"/>
  <sheetViews>
    <sheetView topLeftCell="A22" workbookViewId="0">
      <selection activeCell="K35" sqref="K35"/>
    </sheetView>
  </sheetViews>
  <sheetFormatPr defaultRowHeight="14.5" x14ac:dyDescent="0.35"/>
  <cols>
    <col min="1" max="1" width="6.08984375" customWidth="1"/>
    <col min="2" max="2" width="12.1796875" customWidth="1"/>
    <col min="3" max="3" width="24.6328125" bestFit="1" customWidth="1"/>
    <col min="4" max="4" width="8.453125" bestFit="1" customWidth="1"/>
    <col min="5" max="5" width="11.26953125" bestFit="1" customWidth="1"/>
    <col min="6" max="6" width="6.1796875" customWidth="1"/>
    <col min="7" max="7" width="11.453125" style="26" bestFit="1" customWidth="1"/>
    <col min="8" max="8" width="8.453125" style="26" bestFit="1" customWidth="1"/>
    <col min="9" max="9" width="8.7265625" style="26"/>
    <col min="10" max="10" width="9.453125" style="26" bestFit="1" customWidth="1"/>
    <col min="11" max="12" width="8.7265625" style="26"/>
    <col min="13" max="13" width="10.81640625" style="26" bestFit="1" customWidth="1"/>
    <col min="14" max="14" width="5.1796875" customWidth="1"/>
  </cols>
  <sheetData>
    <row r="2" spans="2:13" ht="15" thickBot="1" x14ac:dyDescent="0.4"/>
    <row r="3" spans="2:13" s="55" customFormat="1" ht="19" thickBot="1" x14ac:dyDescent="0.5">
      <c r="B3" s="314" t="s">
        <v>53</v>
      </c>
      <c r="C3" s="315"/>
      <c r="D3" s="315"/>
      <c r="E3" s="316"/>
      <c r="G3" s="88"/>
      <c r="H3" s="88"/>
      <c r="I3" s="88"/>
      <c r="J3" s="88"/>
      <c r="K3" s="88"/>
      <c r="L3" s="88"/>
      <c r="M3" s="88"/>
    </row>
    <row r="4" spans="2:13" s="171" customFormat="1" ht="15" thickBot="1" x14ac:dyDescent="0.4">
      <c r="B4" s="167" t="s">
        <v>1</v>
      </c>
      <c r="C4" s="168" t="s">
        <v>40</v>
      </c>
      <c r="D4" s="168" t="s">
        <v>42</v>
      </c>
      <c r="E4" s="170" t="s">
        <v>2</v>
      </c>
      <c r="G4" s="277"/>
      <c r="H4" s="277"/>
      <c r="I4" s="277"/>
      <c r="J4" s="277"/>
      <c r="K4" s="277"/>
      <c r="L4" s="277"/>
      <c r="M4" s="277"/>
    </row>
    <row r="5" spans="2:13" s="55" customFormat="1" x14ac:dyDescent="0.35">
      <c r="B5" s="104"/>
      <c r="C5" s="105"/>
      <c r="D5" s="105"/>
      <c r="E5" s="218"/>
      <c r="G5" s="88"/>
      <c r="H5" s="88"/>
      <c r="I5" s="88"/>
      <c r="J5" s="88"/>
      <c r="K5" s="88"/>
      <c r="L5" s="88"/>
      <c r="M5" s="88"/>
    </row>
    <row r="6" spans="2:13" s="55" customFormat="1" ht="15.5" x14ac:dyDescent="0.35">
      <c r="B6" s="16"/>
      <c r="C6" s="101"/>
      <c r="D6" s="101"/>
      <c r="E6" s="219" t="s">
        <v>85</v>
      </c>
      <c r="G6" s="88"/>
      <c r="H6" s="88"/>
      <c r="I6" s="88"/>
      <c r="J6" s="88"/>
      <c r="K6" s="88"/>
      <c r="L6" s="88"/>
      <c r="M6" s="88"/>
    </row>
    <row r="7" spans="2:13" s="55" customFormat="1" ht="14" x14ac:dyDescent="0.3">
      <c r="B7" s="60" t="s">
        <v>47</v>
      </c>
      <c r="C7" s="61" t="s">
        <v>41</v>
      </c>
      <c r="D7" s="61" t="s">
        <v>43</v>
      </c>
      <c r="E7" s="62">
        <v>500000</v>
      </c>
      <c r="G7" s="88"/>
      <c r="H7" s="88"/>
      <c r="I7" s="88"/>
      <c r="J7" s="88"/>
      <c r="K7" s="88"/>
      <c r="L7" s="88"/>
      <c r="M7" s="88"/>
    </row>
    <row r="8" spans="2:13" s="55" customFormat="1" ht="14" x14ac:dyDescent="0.3">
      <c r="B8" s="56" t="s">
        <v>48</v>
      </c>
      <c r="C8" s="57" t="s">
        <v>45</v>
      </c>
      <c r="D8" s="57" t="s">
        <v>43</v>
      </c>
      <c r="E8" s="58">
        <v>500000</v>
      </c>
      <c r="G8" s="88"/>
      <c r="H8" s="88"/>
      <c r="I8" s="88"/>
      <c r="J8" s="88"/>
      <c r="K8" s="88"/>
      <c r="L8" s="88"/>
      <c r="M8" s="88"/>
    </row>
    <row r="9" spans="2:13" s="55" customFormat="1" ht="14" x14ac:dyDescent="0.3">
      <c r="B9" s="56" t="s">
        <v>48</v>
      </c>
      <c r="C9" s="57" t="s">
        <v>45</v>
      </c>
      <c r="D9" s="57" t="s">
        <v>44</v>
      </c>
      <c r="E9" s="58">
        <v>500000</v>
      </c>
      <c r="G9" s="88"/>
      <c r="H9" s="88"/>
      <c r="I9" s="88"/>
      <c r="J9" s="88"/>
      <c r="K9" s="88"/>
      <c r="L9" s="88"/>
      <c r="M9" s="88"/>
    </row>
    <row r="10" spans="2:13" s="55" customFormat="1" ht="14" x14ac:dyDescent="0.3">
      <c r="B10" s="56" t="s">
        <v>49</v>
      </c>
      <c r="C10" s="57" t="s">
        <v>46</v>
      </c>
      <c r="D10" s="57" t="s">
        <v>43</v>
      </c>
      <c r="E10" s="58">
        <v>3000000</v>
      </c>
      <c r="G10" s="88"/>
      <c r="H10" s="88"/>
      <c r="I10" s="88"/>
      <c r="J10" s="88"/>
      <c r="K10" s="88"/>
      <c r="L10" s="88"/>
      <c r="M10" s="88"/>
    </row>
    <row r="11" spans="2:13" s="55" customFormat="1" ht="14" x14ac:dyDescent="0.3">
      <c r="B11" s="56" t="s">
        <v>50</v>
      </c>
      <c r="C11" s="57" t="s">
        <v>45</v>
      </c>
      <c r="D11" s="57" t="s">
        <v>43</v>
      </c>
      <c r="E11" s="58">
        <v>3200000</v>
      </c>
      <c r="G11" s="88"/>
      <c r="H11" s="88"/>
      <c r="I11" s="88"/>
      <c r="J11" s="88"/>
      <c r="K11" s="88"/>
      <c r="L11" s="88"/>
      <c r="M11" s="88"/>
    </row>
    <row r="12" spans="2:13" s="55" customFormat="1" ht="14" x14ac:dyDescent="0.3">
      <c r="B12" s="56" t="s">
        <v>50</v>
      </c>
      <c r="C12" s="57" t="s">
        <v>45</v>
      </c>
      <c r="D12" s="57" t="s">
        <v>44</v>
      </c>
      <c r="E12" s="58">
        <v>1300000</v>
      </c>
      <c r="G12" s="88"/>
      <c r="H12" s="88"/>
      <c r="I12" s="88"/>
      <c r="J12" s="88"/>
      <c r="K12" s="88"/>
      <c r="L12" s="88"/>
      <c r="M12" s="88"/>
    </row>
    <row r="13" spans="2:13" s="55" customFormat="1" ht="14" x14ac:dyDescent="0.3">
      <c r="B13" s="56" t="s">
        <v>51</v>
      </c>
      <c r="C13" s="57" t="s">
        <v>45</v>
      </c>
      <c r="D13" s="57" t="s">
        <v>44</v>
      </c>
      <c r="E13" s="58">
        <v>500000</v>
      </c>
      <c r="G13" s="88"/>
      <c r="H13" s="88"/>
      <c r="I13" s="88"/>
      <c r="J13" s="88"/>
      <c r="K13" s="88"/>
      <c r="L13" s="88"/>
      <c r="M13" s="88"/>
    </row>
    <row r="14" spans="2:13" s="55" customFormat="1" ht="14" x14ac:dyDescent="0.3">
      <c r="B14" s="92" t="s">
        <v>100</v>
      </c>
      <c r="C14" s="57" t="s">
        <v>101</v>
      </c>
      <c r="D14" s="209" t="s">
        <v>44</v>
      </c>
      <c r="E14" s="72">
        <v>1100000</v>
      </c>
      <c r="G14" s="88"/>
      <c r="H14" s="88"/>
      <c r="I14" s="88"/>
      <c r="J14" s="88"/>
      <c r="K14" s="88"/>
      <c r="L14" s="88"/>
      <c r="M14" s="88"/>
    </row>
    <row r="15" spans="2:13" s="55" customFormat="1" ht="14" x14ac:dyDescent="0.3">
      <c r="B15" s="92" t="s">
        <v>100</v>
      </c>
      <c r="C15" s="57" t="s">
        <v>102</v>
      </c>
      <c r="D15" s="209" t="s">
        <v>44</v>
      </c>
      <c r="E15" s="72">
        <v>1400000</v>
      </c>
      <c r="G15" s="88"/>
      <c r="H15" s="88"/>
      <c r="I15" s="88"/>
      <c r="J15" s="88"/>
      <c r="K15" s="88"/>
      <c r="L15" s="88"/>
      <c r="M15" s="88"/>
    </row>
    <row r="16" spans="2:13" s="55" customFormat="1" ht="14" x14ac:dyDescent="0.3">
      <c r="B16" s="92" t="s">
        <v>96</v>
      </c>
      <c r="C16" s="57" t="s">
        <v>45</v>
      </c>
      <c r="D16" s="209" t="s">
        <v>43</v>
      </c>
      <c r="E16" s="72">
        <v>3000000</v>
      </c>
      <c r="G16" s="88"/>
      <c r="H16" s="88"/>
      <c r="I16" s="88"/>
      <c r="J16" s="88"/>
      <c r="K16" s="88"/>
      <c r="L16" s="88"/>
      <c r="M16" s="88"/>
    </row>
    <row r="17" spans="2:13" s="55" customFormat="1" ht="14" x14ac:dyDescent="0.3">
      <c r="B17" s="92" t="s">
        <v>97</v>
      </c>
      <c r="C17" s="57" t="s">
        <v>45</v>
      </c>
      <c r="D17" s="209" t="s">
        <v>43</v>
      </c>
      <c r="E17" s="72">
        <v>10000000</v>
      </c>
      <c r="G17" s="88"/>
      <c r="H17" s="88"/>
      <c r="I17" s="88"/>
      <c r="J17" s="88"/>
      <c r="K17" s="88"/>
      <c r="L17" s="88"/>
      <c r="M17" s="88"/>
    </row>
    <row r="18" spans="2:13" s="55" customFormat="1" ht="14" x14ac:dyDescent="0.3">
      <c r="B18" s="92" t="s">
        <v>98</v>
      </c>
      <c r="C18" s="57" t="s">
        <v>45</v>
      </c>
      <c r="D18" s="209" t="s">
        <v>43</v>
      </c>
      <c r="E18" s="72">
        <v>10000000</v>
      </c>
      <c r="G18" s="88"/>
      <c r="H18" s="88"/>
      <c r="I18" s="88"/>
      <c r="J18" s="88"/>
      <c r="K18" s="88"/>
      <c r="L18" s="88"/>
      <c r="M18" s="88"/>
    </row>
    <row r="19" spans="2:13" s="55" customFormat="1" ht="14" x14ac:dyDescent="0.3">
      <c r="B19" s="92"/>
      <c r="C19" s="209"/>
      <c r="D19" s="209"/>
      <c r="E19" s="72"/>
      <c r="G19" s="88"/>
      <c r="H19" s="88"/>
      <c r="I19" s="88"/>
      <c r="J19" s="88"/>
      <c r="K19" s="88"/>
      <c r="L19" s="88"/>
      <c r="M19" s="88"/>
    </row>
    <row r="20" spans="2:13" s="55" customFormat="1" ht="15" thickBot="1" x14ac:dyDescent="0.4">
      <c r="B20" s="180"/>
      <c r="C20" s="197"/>
      <c r="D20" s="197"/>
      <c r="E20" s="190"/>
      <c r="F20"/>
      <c r="G20" s="26"/>
      <c r="H20" s="26"/>
      <c r="I20" s="26"/>
      <c r="J20" s="88"/>
      <c r="K20" s="88"/>
      <c r="L20" s="88"/>
      <c r="M20" s="88"/>
    </row>
    <row r="21" spans="2:13" s="55" customFormat="1" ht="15" thickBot="1" x14ac:dyDescent="0.4">
      <c r="B21" s="317" t="s">
        <v>70</v>
      </c>
      <c r="C21" s="318"/>
      <c r="D21" s="318"/>
      <c r="E21" s="224">
        <f>+SUM(E7:E20)</f>
        <v>35000000</v>
      </c>
      <c r="F21"/>
      <c r="G21" s="26"/>
      <c r="H21" s="26"/>
      <c r="I21" s="26"/>
      <c r="J21" s="88"/>
      <c r="K21" s="88"/>
      <c r="L21" s="88"/>
      <c r="M21" s="88"/>
    </row>
    <row r="22" spans="2:13" ht="16" thickBot="1" x14ac:dyDescent="0.4">
      <c r="B22" s="397" t="s">
        <v>84</v>
      </c>
      <c r="C22" s="398"/>
      <c r="D22" s="398"/>
      <c r="E22" s="399"/>
    </row>
    <row r="23" spans="2:13" x14ac:dyDescent="0.35">
      <c r="B23" s="157" t="s">
        <v>64</v>
      </c>
      <c r="C23" s="61" t="s">
        <v>45</v>
      </c>
      <c r="D23" s="61" t="s">
        <v>43</v>
      </c>
      <c r="E23" s="62">
        <v>900000</v>
      </c>
    </row>
    <row r="24" spans="2:13" x14ac:dyDescent="0.35">
      <c r="B24" s="59" t="s">
        <v>65</v>
      </c>
      <c r="C24" s="57" t="s">
        <v>45</v>
      </c>
      <c r="D24" s="57" t="s">
        <v>43</v>
      </c>
      <c r="E24" s="58">
        <v>2500000</v>
      </c>
    </row>
    <row r="25" spans="2:13" x14ac:dyDescent="0.35">
      <c r="B25" s="59" t="s">
        <v>66</v>
      </c>
      <c r="C25" s="57" t="s">
        <v>45</v>
      </c>
      <c r="D25" s="57" t="s">
        <v>43</v>
      </c>
      <c r="E25" s="58">
        <v>4985000</v>
      </c>
    </row>
    <row r="26" spans="2:13" x14ac:dyDescent="0.35">
      <c r="B26" s="221" t="s">
        <v>91</v>
      </c>
      <c r="C26" s="222" t="s">
        <v>93</v>
      </c>
      <c r="D26" s="222" t="s">
        <v>43</v>
      </c>
      <c r="E26" s="223">
        <v>184000</v>
      </c>
    </row>
    <row r="27" spans="2:13" x14ac:dyDescent="0.35">
      <c r="B27" s="59" t="s">
        <v>104</v>
      </c>
      <c r="C27" s="57" t="s">
        <v>101</v>
      </c>
      <c r="D27" s="57" t="s">
        <v>44</v>
      </c>
      <c r="E27" s="58">
        <v>1000000</v>
      </c>
    </row>
    <row r="28" spans="2:13" x14ac:dyDescent="0.35">
      <c r="B28" s="59" t="s">
        <v>97</v>
      </c>
      <c r="C28" s="57" t="s">
        <v>103</v>
      </c>
      <c r="D28" s="57" t="s">
        <v>44</v>
      </c>
      <c r="E28" s="58">
        <v>9000000</v>
      </c>
    </row>
    <row r="29" spans="2:13" x14ac:dyDescent="0.35">
      <c r="B29" s="59" t="s">
        <v>99</v>
      </c>
      <c r="C29" s="57" t="s">
        <v>101</v>
      </c>
      <c r="D29" s="57" t="s">
        <v>44</v>
      </c>
      <c r="E29" s="58">
        <v>1000000</v>
      </c>
    </row>
    <row r="30" spans="2:13" ht="15" thickBot="1" x14ac:dyDescent="0.4">
      <c r="B30" s="195"/>
      <c r="C30" s="124"/>
      <c r="D30" s="124"/>
      <c r="E30" s="166"/>
    </row>
    <row r="31" spans="2:13" ht="15" thickBot="1" x14ac:dyDescent="0.4">
      <c r="B31" s="317" t="s">
        <v>71</v>
      </c>
      <c r="C31" s="318"/>
      <c r="D31" s="319"/>
      <c r="E31" s="220">
        <f>+SUM(E23:E30)</f>
        <v>19569000</v>
      </c>
    </row>
    <row r="40" spans="7:13" ht="15" thickBot="1" x14ac:dyDescent="0.4">
      <c r="G40" s="400" t="s">
        <v>101</v>
      </c>
      <c r="H40" s="400"/>
      <c r="I40" s="400"/>
      <c r="J40" s="400"/>
      <c r="K40" s="400"/>
      <c r="L40" s="400"/>
      <c r="M40" s="400"/>
    </row>
    <row r="41" spans="7:13" ht="15" thickBot="1" x14ac:dyDescent="0.4">
      <c r="G41" s="113" t="s">
        <v>118</v>
      </c>
      <c r="H41" s="273" t="s">
        <v>2</v>
      </c>
      <c r="I41" s="273" t="s">
        <v>119</v>
      </c>
      <c r="J41" s="273" t="s">
        <v>120</v>
      </c>
      <c r="K41" s="273" t="s">
        <v>5</v>
      </c>
      <c r="L41" s="273" t="s">
        <v>121</v>
      </c>
      <c r="M41" s="220" t="s">
        <v>122</v>
      </c>
    </row>
    <row r="42" spans="7:13" x14ac:dyDescent="0.35">
      <c r="G42" s="157" t="s">
        <v>117</v>
      </c>
      <c r="H42" s="61">
        <v>2500000</v>
      </c>
      <c r="I42" s="274">
        <v>45874</v>
      </c>
      <c r="J42" s="274">
        <v>45994</v>
      </c>
      <c r="K42" s="275">
        <f>+J42-I42</f>
        <v>120</v>
      </c>
      <c r="L42" s="276">
        <v>0.18</v>
      </c>
      <c r="M42" s="279">
        <f>H42*K42*L42/365</f>
        <v>147945.20547945207</v>
      </c>
    </row>
    <row r="43" spans="7:13" ht="15" thickBot="1" x14ac:dyDescent="0.4">
      <c r="G43" s="27"/>
      <c r="H43" s="257"/>
      <c r="I43" s="257"/>
      <c r="J43" s="257"/>
      <c r="K43" s="257"/>
      <c r="L43" s="257"/>
      <c r="M43" s="278"/>
    </row>
  </sheetData>
  <mergeCells count="5">
    <mergeCell ref="B22:E22"/>
    <mergeCell ref="B3:E3"/>
    <mergeCell ref="B21:D21"/>
    <mergeCell ref="B31:D31"/>
    <mergeCell ref="G40:M4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26.07.24</vt:lpstr>
      <vt:lpstr>Society-17.11.25</vt:lpstr>
      <vt:lpstr>MD -29.04.26</vt:lpstr>
      <vt:lpstr>Sheet1</vt:lpstr>
      <vt:lpstr>Sheet2</vt:lpstr>
      <vt:lpstr>Interest Calculation</vt:lpstr>
      <vt:lpstr>Sheet3</vt:lpstr>
      <vt:lpstr>'MD -29.04.26'!Print_Area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BRN INFRASTRUCTURES PVT LTD</dc:creator>
  <cp:lastModifiedBy>BRN INFRASTRUCTURES PVT LTD</cp:lastModifiedBy>
  <cp:lastPrinted>2026-04-29T06:55:35Z</cp:lastPrinted>
  <dcterms:created xsi:type="dcterms:W3CDTF">2015-06-05T18:17:20Z</dcterms:created>
  <dcterms:modified xsi:type="dcterms:W3CDTF">2026-05-04T08:05:03Z</dcterms:modified>
</cp:coreProperties>
</file>