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B0DBA701-99BA-455C-92D9-6D9CD91A711E}" xr6:coauthVersionLast="47" xr6:coauthVersionMax="47" xr10:uidLastSave="{00000000-0000-0000-0000-000000000000}"/>
  <bookViews>
    <workbookView xWindow="-110" yWindow="-110" windowWidth="19420" windowHeight="11500" activeTab="4" xr2:uid="{00000000-000D-0000-FFFF-FFFF00000000}"/>
  </bookViews>
  <sheets>
    <sheet name="Sheet1" sheetId="1" r:id="rId1"/>
    <sheet name="Sheet2" sheetId="2" r:id="rId2"/>
    <sheet name="18.04.24" sheetId="3" r:id="rId3"/>
    <sheet name="19.07.2024" sheetId="4" r:id="rId4"/>
    <sheet name="After 20.07.24" sheetId="5" r:id="rId5"/>
    <sheet name="Sheet3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8" i="5" l="1"/>
  <c r="H158" i="5" s="1"/>
  <c r="I158" i="5" s="1"/>
  <c r="D158" i="5"/>
  <c r="D155" i="5"/>
  <c r="F155" i="5" s="1"/>
  <c r="D134" i="5"/>
  <c r="F134" i="5" s="1"/>
  <c r="D130" i="5"/>
  <c r="F130" i="5" s="1"/>
  <c r="D51" i="5"/>
  <c r="F51" i="5" s="1"/>
  <c r="H168" i="5"/>
  <c r="I168" i="5" s="1"/>
  <c r="H167" i="5"/>
  <c r="I167" i="5" s="1"/>
  <c r="F166" i="5"/>
  <c r="H166" i="5" s="1"/>
  <c r="I166" i="5" s="1"/>
  <c r="D152" i="5"/>
  <c r="F152" i="5" s="1"/>
  <c r="F151" i="5"/>
  <c r="H151" i="5" s="1"/>
  <c r="I151" i="5" s="1"/>
  <c r="D126" i="5"/>
  <c r="F126" i="5" s="1"/>
  <c r="D125" i="5"/>
  <c r="F125" i="5" s="1"/>
  <c r="F124" i="5"/>
  <c r="H124" i="5" s="1"/>
  <c r="I124" i="5" s="1"/>
  <c r="D149" i="5"/>
  <c r="F149" i="5" s="1"/>
  <c r="D146" i="5"/>
  <c r="F146" i="5" s="1"/>
  <c r="C105" i="5"/>
  <c r="F239" i="5"/>
  <c r="H239" i="5" s="1"/>
  <c r="I239" i="5" s="1"/>
  <c r="H152" i="5" l="1"/>
  <c r="I152" i="5" s="1"/>
  <c r="H125" i="5"/>
  <c r="I125" i="5" s="1"/>
  <c r="H126" i="5" s="1"/>
  <c r="I126" i="5" s="1"/>
  <c r="D32" i="6"/>
  <c r="F165" i="5"/>
  <c r="H165" i="5" s="1"/>
  <c r="F164" i="5"/>
  <c r="H164" i="5" s="1"/>
  <c r="D122" i="5"/>
  <c r="F122" i="5" s="1"/>
  <c r="D47" i="5"/>
  <c r="F47" i="5" s="1"/>
  <c r="I164" i="5" l="1"/>
  <c r="I165" i="5"/>
  <c r="F163" i="5"/>
  <c r="H163" i="5" l="1"/>
  <c r="I163" i="5" s="1"/>
  <c r="D143" i="5"/>
  <c r="F143" i="5" s="1"/>
  <c r="D87" i="5"/>
  <c r="F87" i="5" s="1"/>
  <c r="D99" i="5"/>
  <c r="F99" i="5" s="1"/>
  <c r="D96" i="5"/>
  <c r="F96" i="5" s="1"/>
  <c r="D93" i="5"/>
  <c r="F93" i="5" s="1"/>
  <c r="D90" i="5"/>
  <c r="F90" i="5" s="1"/>
  <c r="D43" i="5"/>
  <c r="F43" i="5" s="1"/>
  <c r="D39" i="5"/>
  <c r="F39" i="5" s="1"/>
  <c r="F162" i="5" l="1"/>
  <c r="H162" i="5" l="1"/>
  <c r="I162" i="5" s="1"/>
  <c r="D140" i="5"/>
  <c r="F140" i="5" s="1"/>
  <c r="D137" i="5"/>
  <c r="F137" i="5" s="1"/>
  <c r="D118" i="5"/>
  <c r="F118" i="5" s="1"/>
  <c r="D114" i="5"/>
  <c r="F114" i="5" s="1"/>
  <c r="D84" i="5"/>
  <c r="F84" i="5" s="1"/>
  <c r="D81" i="5"/>
  <c r="F81" i="5" s="1"/>
  <c r="D78" i="5"/>
  <c r="F78" i="5" s="1"/>
  <c r="D75" i="5"/>
  <c r="F75" i="5" s="1"/>
  <c r="D72" i="5"/>
  <c r="F72" i="5" s="1"/>
  <c r="D69" i="5"/>
  <c r="F69" i="5" s="1"/>
  <c r="D66" i="5"/>
  <c r="F66" i="5" s="1"/>
  <c r="D35" i="5"/>
  <c r="F35" i="5" s="1"/>
  <c r="D63" i="5"/>
  <c r="F63" i="5" s="1"/>
  <c r="F101" i="5" l="1"/>
  <c r="F98" i="5"/>
  <c r="H98" i="5" s="1"/>
  <c r="D27" i="5"/>
  <c r="F27" i="5" s="1"/>
  <c r="D31" i="5"/>
  <c r="F31" i="5" s="1"/>
  <c r="D60" i="5"/>
  <c r="F60" i="5" s="1"/>
  <c r="F161" i="5"/>
  <c r="F160" i="5"/>
  <c r="H101" i="5" l="1"/>
  <c r="I101" i="5" s="1"/>
  <c r="H160" i="5"/>
  <c r="I160" i="5" s="1"/>
  <c r="H161" i="5"/>
  <c r="I161" i="5" s="1"/>
  <c r="C172" i="5"/>
  <c r="G10" i="5" s="1"/>
  <c r="G5" i="5"/>
  <c r="D57" i="5"/>
  <c r="F57" i="5" s="1"/>
  <c r="D54" i="5"/>
  <c r="F54" i="5" s="1"/>
  <c r="D50" i="5"/>
  <c r="F50" i="5" s="1"/>
  <c r="D46" i="5"/>
  <c r="F46" i="5" s="1"/>
  <c r="D42" i="5"/>
  <c r="F42" i="5" s="1"/>
  <c r="D38" i="5"/>
  <c r="F38" i="5" s="1"/>
  <c r="D133" i="5"/>
  <c r="F133" i="5" s="1"/>
  <c r="D129" i="5"/>
  <c r="F129" i="5" s="1"/>
  <c r="D121" i="5"/>
  <c r="F121" i="5" s="1"/>
  <c r="I98" i="5" l="1"/>
  <c r="F157" i="5"/>
  <c r="F154" i="5"/>
  <c r="F148" i="5"/>
  <c r="F145" i="5"/>
  <c r="D23" i="5"/>
  <c r="F23" i="5" s="1"/>
  <c r="H145" i="5" l="1"/>
  <c r="I145" i="5" s="1"/>
  <c r="H146" i="5" s="1"/>
  <c r="I146" i="5" s="1"/>
  <c r="H148" i="5"/>
  <c r="I148" i="5" s="1"/>
  <c r="H149" i="5" s="1"/>
  <c r="I149" i="5" s="1"/>
  <c r="H154" i="5"/>
  <c r="I154" i="5" s="1"/>
  <c r="H155" i="5" s="1"/>
  <c r="I155" i="5" s="1"/>
  <c r="H157" i="5"/>
  <c r="I157" i="5" s="1"/>
  <c r="H99" i="5"/>
  <c r="I99" i="5" s="1"/>
  <c r="F142" i="5"/>
  <c r="P231" i="5"/>
  <c r="M228" i="5"/>
  <c r="M210" i="5"/>
  <c r="C193" i="5"/>
  <c r="C184" i="5"/>
  <c r="F182" i="5"/>
  <c r="H182" i="5" s="1"/>
  <c r="I182" i="5" s="1"/>
  <c r="F181" i="5"/>
  <c r="H181" i="5" s="1"/>
  <c r="I181" i="5" s="1"/>
  <c r="F180" i="5"/>
  <c r="H180" i="5" s="1"/>
  <c r="I180" i="5" s="1"/>
  <c r="F179" i="5"/>
  <c r="H179" i="5" s="1"/>
  <c r="I179" i="5" s="1"/>
  <c r="F178" i="5"/>
  <c r="H178" i="5" s="1"/>
  <c r="I178" i="5" s="1"/>
  <c r="F139" i="5"/>
  <c r="F136" i="5"/>
  <c r="H136" i="5" s="1"/>
  <c r="F132" i="5"/>
  <c r="F128" i="5"/>
  <c r="F120" i="5"/>
  <c r="H120" i="5" s="1"/>
  <c r="I120" i="5" s="1"/>
  <c r="D117" i="5"/>
  <c r="F117" i="5" s="1"/>
  <c r="F116" i="5"/>
  <c r="D113" i="5"/>
  <c r="F113" i="5" s="1"/>
  <c r="F112" i="5"/>
  <c r="H112" i="5" s="1"/>
  <c r="F95" i="5"/>
  <c r="H95" i="5" s="1"/>
  <c r="F92" i="5"/>
  <c r="F89" i="5"/>
  <c r="F86" i="5"/>
  <c r="F83" i="5"/>
  <c r="F80" i="5"/>
  <c r="F77" i="5"/>
  <c r="F74" i="5"/>
  <c r="F71" i="5"/>
  <c r="F68" i="5"/>
  <c r="F65" i="5"/>
  <c r="F62" i="5"/>
  <c r="F59" i="5"/>
  <c r="F56" i="5"/>
  <c r="F53" i="5"/>
  <c r="F49" i="5"/>
  <c r="F45" i="5"/>
  <c r="F41" i="5"/>
  <c r="F37" i="5"/>
  <c r="D34" i="5"/>
  <c r="F34" i="5" s="1"/>
  <c r="F33" i="5"/>
  <c r="D30" i="5"/>
  <c r="F30" i="5" s="1"/>
  <c r="F29" i="5"/>
  <c r="F26" i="5"/>
  <c r="F25" i="5"/>
  <c r="D22" i="5"/>
  <c r="F22" i="5" s="1"/>
  <c r="F21" i="5"/>
  <c r="F36" i="4"/>
  <c r="H36" i="4" s="1"/>
  <c r="I36" i="4" s="1"/>
  <c r="M230" i="5" l="1"/>
  <c r="M232" i="5" s="1"/>
  <c r="H49" i="5"/>
  <c r="I49" i="5" s="1"/>
  <c r="H86" i="5"/>
  <c r="I86" i="5" s="1"/>
  <c r="H21" i="5"/>
  <c r="I21" i="5" s="1"/>
  <c r="H53" i="5"/>
  <c r="I53" i="5" s="1"/>
  <c r="H89" i="5"/>
  <c r="I89" i="5" s="1"/>
  <c r="H139" i="5"/>
  <c r="I139" i="5" s="1"/>
  <c r="H142" i="5"/>
  <c r="I142" i="5" s="1"/>
  <c r="H56" i="5"/>
  <c r="I56" i="5" s="1"/>
  <c r="H92" i="5"/>
  <c r="I92" i="5" s="1"/>
  <c r="H25" i="5"/>
  <c r="I25" i="5" s="1"/>
  <c r="H26" i="5" s="1"/>
  <c r="H59" i="5"/>
  <c r="I59" i="5" s="1"/>
  <c r="H62" i="5"/>
  <c r="I62" i="5" s="1"/>
  <c r="H29" i="5"/>
  <c r="I29" i="5" s="1"/>
  <c r="H65" i="5"/>
  <c r="I65" i="5" s="1"/>
  <c r="H68" i="5"/>
  <c r="I68" i="5" s="1"/>
  <c r="H33" i="5"/>
  <c r="I33" i="5" s="1"/>
  <c r="H71" i="5"/>
  <c r="I71" i="5" s="1"/>
  <c r="H116" i="5"/>
  <c r="I116" i="5" s="1"/>
  <c r="H117" i="5" s="1"/>
  <c r="I117" i="5" s="1"/>
  <c r="H74" i="5"/>
  <c r="I74" i="5" s="1"/>
  <c r="H37" i="5"/>
  <c r="I37" i="5" s="1"/>
  <c r="H77" i="5"/>
  <c r="I77" i="5" s="1"/>
  <c r="H121" i="5"/>
  <c r="I121" i="5" s="1"/>
  <c r="H41" i="5"/>
  <c r="I41" i="5" s="1"/>
  <c r="H80" i="5"/>
  <c r="I80" i="5" s="1"/>
  <c r="H128" i="5"/>
  <c r="I128" i="5" s="1"/>
  <c r="H129" i="5" s="1"/>
  <c r="I129" i="5" s="1"/>
  <c r="H130" i="5" s="1"/>
  <c r="I130" i="5" s="1"/>
  <c r="H45" i="5"/>
  <c r="I45" i="5" s="1"/>
  <c r="H83" i="5"/>
  <c r="I83" i="5" s="1"/>
  <c r="H132" i="5"/>
  <c r="I132" i="5" s="1"/>
  <c r="I95" i="5"/>
  <c r="I136" i="5"/>
  <c r="I112" i="5"/>
  <c r="F29" i="4"/>
  <c r="H29" i="4" s="1"/>
  <c r="I29" i="4" s="1"/>
  <c r="F28" i="4"/>
  <c r="H28" i="4" s="1"/>
  <c r="I28" i="4" s="1"/>
  <c r="F27" i="4"/>
  <c r="H27" i="4" s="1"/>
  <c r="I27" i="4" s="1"/>
  <c r="C77" i="4"/>
  <c r="P124" i="4"/>
  <c r="M121" i="4"/>
  <c r="M103" i="4"/>
  <c r="C86" i="4"/>
  <c r="H81" i="5" l="1"/>
  <c r="I81" i="5" s="1"/>
  <c r="H63" i="5"/>
  <c r="I63" i="5" s="1"/>
  <c r="H42" i="5"/>
  <c r="I42" i="5" s="1"/>
  <c r="H60" i="5"/>
  <c r="I60" i="5" s="1"/>
  <c r="H122" i="5"/>
  <c r="I122" i="5" s="1"/>
  <c r="H78" i="5"/>
  <c r="I78" i="5" s="1"/>
  <c r="H93" i="5"/>
  <c r="I93" i="5" s="1"/>
  <c r="H38" i="5"/>
  <c r="I38" i="5" s="1"/>
  <c r="H57" i="5"/>
  <c r="I57" i="5" s="1"/>
  <c r="H75" i="5"/>
  <c r="I75" i="5" s="1"/>
  <c r="H143" i="5"/>
  <c r="I143" i="5" s="1"/>
  <c r="H118" i="5"/>
  <c r="I118" i="5" s="1"/>
  <c r="H140" i="5"/>
  <c r="I140" i="5" s="1"/>
  <c r="H72" i="5"/>
  <c r="I72" i="5" s="1"/>
  <c r="H90" i="5"/>
  <c r="I90" i="5" s="1"/>
  <c r="H133" i="5"/>
  <c r="I133" i="5" s="1"/>
  <c r="H134" i="5" s="1"/>
  <c r="I134" i="5" s="1"/>
  <c r="H34" i="5"/>
  <c r="I34" i="5" s="1"/>
  <c r="H54" i="5"/>
  <c r="I54" i="5" s="1"/>
  <c r="H84" i="5"/>
  <c r="I84" i="5" s="1"/>
  <c r="H69" i="5"/>
  <c r="I69" i="5" s="1"/>
  <c r="H22" i="5"/>
  <c r="I22" i="5" s="1"/>
  <c r="H23" i="5" s="1"/>
  <c r="H46" i="5"/>
  <c r="I46" i="5" s="1"/>
  <c r="H66" i="5"/>
  <c r="I66" i="5" s="1"/>
  <c r="H87" i="5"/>
  <c r="I87" i="5" s="1"/>
  <c r="H30" i="5"/>
  <c r="I30" i="5" s="1"/>
  <c r="H50" i="5"/>
  <c r="I50" i="5" s="1"/>
  <c r="H51" i="5" s="1"/>
  <c r="I51" i="5" s="1"/>
  <c r="H137" i="5"/>
  <c r="I137" i="5" s="1"/>
  <c r="H96" i="5"/>
  <c r="I96" i="5" s="1"/>
  <c r="H113" i="5"/>
  <c r="I113" i="5" s="1"/>
  <c r="I26" i="5"/>
  <c r="M123" i="4"/>
  <c r="M125" i="4" s="1"/>
  <c r="I23" i="5" l="1"/>
  <c r="H39" i="5"/>
  <c r="I39" i="5" s="1"/>
  <c r="H47" i="5"/>
  <c r="I47" i="5" s="1"/>
  <c r="H114" i="5"/>
  <c r="H172" i="5" s="1"/>
  <c r="G11" i="5" s="1"/>
  <c r="G13" i="5" s="1"/>
  <c r="H43" i="5"/>
  <c r="I43" i="5" s="1"/>
  <c r="H35" i="5"/>
  <c r="I35" i="5" s="1"/>
  <c r="H31" i="5"/>
  <c r="H27" i="5"/>
  <c r="I27" i="5" s="1"/>
  <c r="F75" i="4"/>
  <c r="H75" i="4" s="1"/>
  <c r="I75" i="4" s="1"/>
  <c r="F74" i="4"/>
  <c r="H74" i="4" s="1"/>
  <c r="I74" i="4" s="1"/>
  <c r="F73" i="4"/>
  <c r="H73" i="4" s="1"/>
  <c r="I73" i="4" s="1"/>
  <c r="F72" i="4"/>
  <c r="H72" i="4" s="1"/>
  <c r="I72" i="4" s="1"/>
  <c r="F71" i="4"/>
  <c r="H71" i="4" s="1"/>
  <c r="I71" i="4" s="1"/>
  <c r="H105" i="5" l="1"/>
  <c r="I31" i="5"/>
  <c r="O108" i="5"/>
  <c r="I114" i="5"/>
  <c r="F35" i="4"/>
  <c r="H35" i="4" s="1"/>
  <c r="I35" i="4" s="1"/>
  <c r="F34" i="4"/>
  <c r="H34" i="4" s="1"/>
  <c r="I34" i="4" s="1"/>
  <c r="F33" i="4"/>
  <c r="H33" i="4" s="1"/>
  <c r="I33" i="4" s="1"/>
  <c r="F32" i="4"/>
  <c r="H32" i="4" s="1"/>
  <c r="I32" i="4" s="1"/>
  <c r="F31" i="4"/>
  <c r="H31" i="4" s="1"/>
  <c r="I31" i="4" s="1"/>
  <c r="F30" i="4"/>
  <c r="H30" i="4" s="1"/>
  <c r="I30" i="4" s="1"/>
  <c r="C56" i="4"/>
  <c r="H63" i="4" s="1"/>
  <c r="L62" i="4" s="1"/>
  <c r="F53" i="4"/>
  <c r="H53" i="4" s="1"/>
  <c r="I53" i="4" s="1"/>
  <c r="F52" i="4"/>
  <c r="H52" i="4" s="1"/>
  <c r="I52" i="4" s="1"/>
  <c r="F51" i="4"/>
  <c r="H51" i="4" s="1"/>
  <c r="I51" i="4" s="1"/>
  <c r="F50" i="4"/>
  <c r="H50" i="4" s="1"/>
  <c r="I50" i="4" s="1"/>
  <c r="F49" i="4"/>
  <c r="H49" i="4" s="1"/>
  <c r="I49" i="4" s="1"/>
  <c r="D48" i="4"/>
  <c r="F48" i="4" s="1"/>
  <c r="F47" i="4"/>
  <c r="H47" i="4" s="1"/>
  <c r="I47" i="4" s="1"/>
  <c r="D46" i="4"/>
  <c r="F46" i="4" s="1"/>
  <c r="F45" i="4"/>
  <c r="H45" i="4" s="1"/>
  <c r="C38" i="4"/>
  <c r="H58" i="4" s="1"/>
  <c r="F26" i="4"/>
  <c r="H26" i="4" s="1"/>
  <c r="I26" i="4" s="1"/>
  <c r="F25" i="4"/>
  <c r="H25" i="4" s="1"/>
  <c r="I25" i="4" s="1"/>
  <c r="F24" i="4"/>
  <c r="H24" i="4" s="1"/>
  <c r="I24" i="4" s="1"/>
  <c r="F23" i="4"/>
  <c r="H23" i="4" s="1"/>
  <c r="I23" i="4" s="1"/>
  <c r="F22" i="4"/>
  <c r="H22" i="4" s="1"/>
  <c r="I22" i="4" s="1"/>
  <c r="F21" i="4"/>
  <c r="H21" i="4" s="1"/>
  <c r="I21" i="4" s="1"/>
  <c r="F20" i="4"/>
  <c r="H20" i="4" s="1"/>
  <c r="I20" i="4" s="1"/>
  <c r="F19" i="4"/>
  <c r="H19" i="4" s="1"/>
  <c r="I19" i="4" s="1"/>
  <c r="F18" i="4"/>
  <c r="H18" i="4" s="1"/>
  <c r="I18" i="4" s="1"/>
  <c r="D17" i="4"/>
  <c r="F17" i="4" s="1"/>
  <c r="F16" i="4"/>
  <c r="H16" i="4" s="1"/>
  <c r="I16" i="4" s="1"/>
  <c r="D14" i="4"/>
  <c r="F14" i="4" s="1"/>
  <c r="F13" i="4"/>
  <c r="H13" i="4" s="1"/>
  <c r="I13" i="4" s="1"/>
  <c r="F11" i="4"/>
  <c r="F10" i="4"/>
  <c r="H10" i="4" s="1"/>
  <c r="I10" i="4" s="1"/>
  <c r="D8" i="4"/>
  <c r="F8" i="4" s="1"/>
  <c r="F7" i="4"/>
  <c r="H7" i="4" s="1"/>
  <c r="D17" i="3"/>
  <c r="F17" i="3" s="1"/>
  <c r="D38" i="3"/>
  <c r="F38" i="3" s="1"/>
  <c r="D36" i="3"/>
  <c r="F36" i="3" s="1"/>
  <c r="C71" i="3"/>
  <c r="F43" i="3"/>
  <c r="H43" i="3" s="1"/>
  <c r="I43" i="3" s="1"/>
  <c r="F42" i="3"/>
  <c r="H42" i="3" s="1"/>
  <c r="I42" i="3" s="1"/>
  <c r="F26" i="3"/>
  <c r="H26" i="3" s="1"/>
  <c r="I26" i="3" s="1"/>
  <c r="F25" i="3"/>
  <c r="H25" i="3" s="1"/>
  <c r="I25" i="3" s="1"/>
  <c r="G6" i="5" l="1"/>
  <c r="G8" i="5" s="1"/>
  <c r="G15" i="5" s="1"/>
  <c r="H107" i="5"/>
  <c r="O107" i="5" s="1"/>
  <c r="O109" i="5" s="1"/>
  <c r="H48" i="4"/>
  <c r="I48" i="4" s="1"/>
  <c r="I45" i="4"/>
  <c r="H46" i="4" s="1"/>
  <c r="I46" i="4" s="1"/>
  <c r="H14" i="4"/>
  <c r="I14" i="4" s="1"/>
  <c r="I7" i="4"/>
  <c r="H11" i="4"/>
  <c r="I11" i="4" s="1"/>
  <c r="H17" i="4"/>
  <c r="I17" i="4" s="1"/>
  <c r="F24" i="3"/>
  <c r="H24" i="3" s="1"/>
  <c r="I24" i="3" s="1"/>
  <c r="F23" i="3"/>
  <c r="H23" i="3" s="1"/>
  <c r="I23" i="3" s="1"/>
  <c r="D14" i="3"/>
  <c r="F14" i="3" s="1"/>
  <c r="H56" i="4" l="1"/>
  <c r="L63" i="4" s="1"/>
  <c r="H8" i="4"/>
  <c r="H38" i="4" s="1"/>
  <c r="F11" i="3"/>
  <c r="D8" i="3"/>
  <c r="F8" i="3" s="1"/>
  <c r="C45" i="3"/>
  <c r="H52" i="3" s="1"/>
  <c r="F41" i="3"/>
  <c r="H41" i="3" s="1"/>
  <c r="I41" i="3" s="1"/>
  <c r="F40" i="3"/>
  <c r="H40" i="3" s="1"/>
  <c r="I40" i="3" s="1"/>
  <c r="F39" i="3"/>
  <c r="H39" i="3" s="1"/>
  <c r="I39" i="3" s="1"/>
  <c r="F37" i="3"/>
  <c r="H37" i="3" s="1"/>
  <c r="I37" i="3" s="1"/>
  <c r="H38" i="3" s="1"/>
  <c r="I38" i="3" s="1"/>
  <c r="F35" i="3"/>
  <c r="H35" i="3" s="1"/>
  <c r="F22" i="3"/>
  <c r="H22" i="3" s="1"/>
  <c r="I22" i="3" s="1"/>
  <c r="F21" i="3"/>
  <c r="H21" i="3" s="1"/>
  <c r="I21" i="3" s="1"/>
  <c r="F20" i="3"/>
  <c r="H20" i="3" s="1"/>
  <c r="I20" i="3" s="1"/>
  <c r="F19" i="3"/>
  <c r="H19" i="3" s="1"/>
  <c r="I19" i="3" s="1"/>
  <c r="F18" i="3"/>
  <c r="H18" i="3" s="1"/>
  <c r="I18" i="3" s="1"/>
  <c r="F16" i="3"/>
  <c r="H16" i="3" s="1"/>
  <c r="I16" i="3" s="1"/>
  <c r="H17" i="3" s="1"/>
  <c r="I17" i="3" s="1"/>
  <c r="F13" i="3"/>
  <c r="H13" i="3" s="1"/>
  <c r="I13" i="3" s="1"/>
  <c r="F10" i="3"/>
  <c r="H10" i="3" s="1"/>
  <c r="I10" i="3" s="1"/>
  <c r="F7" i="3"/>
  <c r="H7" i="3" s="1"/>
  <c r="I17" i="2"/>
  <c r="I16" i="2"/>
  <c r="C35" i="2"/>
  <c r="H42" i="2" s="1"/>
  <c r="F32" i="2"/>
  <c r="H32" i="2" s="1"/>
  <c r="I32" i="2" s="1"/>
  <c r="F31" i="2"/>
  <c r="H31" i="2" s="1"/>
  <c r="I31" i="2" s="1"/>
  <c r="F30" i="2"/>
  <c r="H30" i="2" s="1"/>
  <c r="I30" i="2" s="1"/>
  <c r="F29" i="2"/>
  <c r="H29" i="2" s="1"/>
  <c r="I29" i="2" s="1"/>
  <c r="F28" i="2"/>
  <c r="H28" i="2" s="1"/>
  <c r="F8" i="2"/>
  <c r="H8" i="2" s="1"/>
  <c r="F12" i="2"/>
  <c r="H12" i="2" s="1"/>
  <c r="F13" i="2"/>
  <c r="H13" i="2" s="1"/>
  <c r="F14" i="2"/>
  <c r="H14" i="2" s="1"/>
  <c r="F15" i="2"/>
  <c r="H15" i="2" s="1"/>
  <c r="F11" i="2"/>
  <c r="H11" i="2" s="1"/>
  <c r="C19" i="2"/>
  <c r="F10" i="2"/>
  <c r="H10" i="2" s="1"/>
  <c r="F9" i="2"/>
  <c r="H9" i="2" s="1"/>
  <c r="F7" i="2"/>
  <c r="H7" i="2" s="1"/>
  <c r="E89" i="1"/>
  <c r="E99" i="1"/>
  <c r="P22" i="1"/>
  <c r="P36" i="1"/>
  <c r="H64" i="4" l="1"/>
  <c r="H66" i="4" s="1"/>
  <c r="O41" i="4"/>
  <c r="H59" i="4"/>
  <c r="H61" i="4" s="1"/>
  <c r="L61" i="4" s="1"/>
  <c r="L64" i="4" s="1"/>
  <c r="H40" i="4"/>
  <c r="O40" i="4" s="1"/>
  <c r="I8" i="4"/>
  <c r="H11" i="3"/>
  <c r="I11" i="3" s="1"/>
  <c r="H14" i="3"/>
  <c r="I14" i="3" s="1"/>
  <c r="I35" i="3"/>
  <c r="H36" i="3" s="1"/>
  <c r="I36" i="3" s="1"/>
  <c r="I7" i="3"/>
  <c r="I15" i="2"/>
  <c r="I14" i="2"/>
  <c r="I13" i="2"/>
  <c r="I9" i="2"/>
  <c r="I10" i="2"/>
  <c r="I12" i="2"/>
  <c r="H37" i="2"/>
  <c r="I8" i="2"/>
  <c r="I28" i="2"/>
  <c r="H35" i="2"/>
  <c r="H43" i="2" s="1"/>
  <c r="H45" i="2" s="1"/>
  <c r="I7" i="2"/>
  <c r="E100" i="1"/>
  <c r="P37" i="1"/>
  <c r="F58" i="1"/>
  <c r="H58" i="1" s="1"/>
  <c r="E13" i="1"/>
  <c r="F41" i="1"/>
  <c r="H41" i="1" s="1"/>
  <c r="I41" i="1" s="1"/>
  <c r="C62" i="1"/>
  <c r="H65" i="1" s="1"/>
  <c r="F57" i="1"/>
  <c r="H57" i="1" s="1"/>
  <c r="C15" i="1"/>
  <c r="D12" i="1"/>
  <c r="D15" i="1" s="1"/>
  <c r="E11" i="1"/>
  <c r="E10" i="1"/>
  <c r="E9" i="1"/>
  <c r="F40" i="1"/>
  <c r="F39" i="1"/>
  <c r="H39" i="1" s="1"/>
  <c r="I39" i="1" s="1"/>
  <c r="F38" i="1"/>
  <c r="H38" i="1" s="1"/>
  <c r="I38" i="1" s="1"/>
  <c r="F37" i="1"/>
  <c r="H37" i="1" s="1"/>
  <c r="I37" i="1" s="1"/>
  <c r="E6" i="1"/>
  <c r="H45" i="3" l="1"/>
  <c r="M31" i="3" s="1"/>
  <c r="O42" i="4"/>
  <c r="H68" i="4"/>
  <c r="H53" i="3"/>
  <c r="H55" i="3" s="1"/>
  <c r="C28" i="3"/>
  <c r="H47" i="3" s="1"/>
  <c r="H8" i="3"/>
  <c r="I8" i="3" s="1"/>
  <c r="H19" i="2"/>
  <c r="I11" i="2"/>
  <c r="I58" i="1"/>
  <c r="H62" i="1"/>
  <c r="H64" i="1" s="1"/>
  <c r="H67" i="1" s="1"/>
  <c r="I57" i="1"/>
  <c r="E12" i="1"/>
  <c r="C40" i="1" s="1"/>
  <c r="H28" i="3" l="1"/>
  <c r="H38" i="2"/>
  <c r="H40" i="2" s="1"/>
  <c r="H47" i="2" s="1"/>
  <c r="H22" i="2"/>
  <c r="E15" i="1"/>
  <c r="C43" i="1"/>
  <c r="H46" i="1" s="1"/>
  <c r="H40" i="1"/>
  <c r="I40" i="1" s="1"/>
  <c r="H48" i="3" l="1"/>
  <c r="H50" i="3" s="1"/>
  <c r="H57" i="3" s="1"/>
  <c r="H61" i="3" s="1"/>
  <c r="H30" i="3"/>
  <c r="M30" i="3" s="1"/>
  <c r="M32" i="3" s="1"/>
  <c r="H43" i="1"/>
  <c r="H45" i="1" s="1"/>
  <c r="H48" i="1" s="1"/>
  <c r="E16" i="1" l="1"/>
  <c r="E18" i="1" s="1"/>
  <c r="E20" i="1" s="1"/>
  <c r="E26" i="1" s="1"/>
  <c r="E30" i="1" s="1"/>
  <c r="H88" i="4"/>
  <c r="H195" i="5"/>
</calcChain>
</file>

<file path=xl/sharedStrings.xml><?xml version="1.0" encoding="utf-8"?>
<sst xmlns="http://schemas.openxmlformats.org/spreadsheetml/2006/main" count="668" uniqueCount="151">
  <si>
    <t>Purchase Date</t>
  </si>
  <si>
    <t>22.10.2022</t>
  </si>
  <si>
    <t>On Road Price</t>
  </si>
  <si>
    <t>Diesel &amp; Expenses</t>
  </si>
  <si>
    <t>Total Cost</t>
  </si>
  <si>
    <t>Amount</t>
  </si>
  <si>
    <t>From</t>
  </si>
  <si>
    <t>To</t>
  </si>
  <si>
    <t>Days</t>
  </si>
  <si>
    <t>Rate/P.A.</t>
  </si>
  <si>
    <t>Interest Amount</t>
  </si>
  <si>
    <t>Total O/s</t>
  </si>
  <si>
    <t>21.07.2022</t>
  </si>
  <si>
    <t>30.07.2022</t>
  </si>
  <si>
    <t>18.08.2022</t>
  </si>
  <si>
    <t>10.10.2022</t>
  </si>
  <si>
    <t>TOTAL INTERST OUTSTANDING</t>
  </si>
  <si>
    <t>TOTAL PRINCIPAL OUTSTANDING</t>
  </si>
  <si>
    <t>TOTAL PAYABLE</t>
  </si>
  <si>
    <t>Recipts</t>
  </si>
  <si>
    <t>Debit for Harrier</t>
  </si>
  <si>
    <t>Net Amunt</t>
  </si>
  <si>
    <t>Receipt Date</t>
  </si>
  <si>
    <t>Total</t>
  </si>
  <si>
    <t>Add : Interest</t>
  </si>
  <si>
    <t>Total Payble Amount</t>
  </si>
  <si>
    <t>INTEREST CALCULATION</t>
  </si>
  <si>
    <t>04.09.2021</t>
  </si>
  <si>
    <t>Balance as on 01.01.2023</t>
  </si>
  <si>
    <t>07.02.2023</t>
  </si>
  <si>
    <t>Received</t>
  </si>
  <si>
    <t>01.03.2023</t>
  </si>
  <si>
    <t>15.04.2023</t>
  </si>
  <si>
    <t>27.04.2023</t>
  </si>
  <si>
    <t>Jittu Ji ( CMD - Urja Vibhag)</t>
  </si>
  <si>
    <t>02.05.2023</t>
  </si>
  <si>
    <t>Paid to 806 (Orient)</t>
  </si>
  <si>
    <t>Balance</t>
  </si>
  <si>
    <t>03.05.2023</t>
  </si>
  <si>
    <t>Paid to Jitu Ji</t>
  </si>
  <si>
    <t>Total Receipts</t>
  </si>
  <si>
    <t>23.07.2023</t>
  </si>
  <si>
    <t>29.05.2023</t>
  </si>
  <si>
    <t>Total Paid</t>
  </si>
  <si>
    <t>14.07.2023</t>
  </si>
  <si>
    <t>15.07.2023</t>
  </si>
  <si>
    <t>26.06.2023</t>
  </si>
  <si>
    <t>22.06.2023</t>
  </si>
  <si>
    <t>Received ( Tonk Road)</t>
  </si>
  <si>
    <t>Bheem Singh</t>
  </si>
  <si>
    <t>23.06.2023</t>
  </si>
  <si>
    <t>Paid on 31.12.2022</t>
  </si>
  <si>
    <t>23.11.2023</t>
  </si>
  <si>
    <t>13.11.2023</t>
  </si>
  <si>
    <t>21.11.2023</t>
  </si>
  <si>
    <t>26.10.2023</t>
  </si>
  <si>
    <t>05.11.2023</t>
  </si>
  <si>
    <t>Paid at Orient</t>
  </si>
  <si>
    <t>TOTAL RECEIPTS</t>
  </si>
  <si>
    <t>TOTAL PAYMENTS</t>
  </si>
  <si>
    <t>21.12.2023</t>
  </si>
  <si>
    <t>19.08.2023</t>
  </si>
  <si>
    <t>06.11.2023</t>
  </si>
  <si>
    <t>23.09.2023</t>
  </si>
  <si>
    <t>TOTAL</t>
  </si>
  <si>
    <t>INTEREST CALCULATION - RECEIPTS</t>
  </si>
  <si>
    <t>INTEREST CALCULATION - PAYMENTS</t>
  </si>
  <si>
    <t>Receipt Amount</t>
  </si>
  <si>
    <t>Total Payable Amount</t>
  </si>
  <si>
    <t>Payment Amount</t>
  </si>
  <si>
    <t>Total Paid Amount</t>
  </si>
  <si>
    <t>Balance Payable</t>
  </si>
  <si>
    <t>03.01.2024</t>
  </si>
  <si>
    <t>13.01.2024</t>
  </si>
  <si>
    <t>31.12.2023</t>
  </si>
  <si>
    <t>Interest on Receipts Amount</t>
  </si>
  <si>
    <t>Interest on Payments Amount</t>
  </si>
  <si>
    <t>02.04.2024</t>
  </si>
  <si>
    <t>15.04.2024</t>
  </si>
  <si>
    <t>09.04.2024</t>
  </si>
  <si>
    <t>BASIC AMOUNT (WITHOUT INTEREST)</t>
  </si>
  <si>
    <t>TOTAL AMOUNT (WITH INTEREST)</t>
  </si>
  <si>
    <t>BALANCE WITHOUT INTEREST</t>
  </si>
  <si>
    <t>13.06.2024</t>
  </si>
  <si>
    <t>20.06.2024</t>
  </si>
  <si>
    <t>29.06.2024</t>
  </si>
  <si>
    <t>05.07.2024</t>
  </si>
  <si>
    <t>08.07.2024</t>
  </si>
  <si>
    <t>10.07.2024</t>
  </si>
  <si>
    <t>Date</t>
  </si>
  <si>
    <r>
      <t xml:space="preserve">INTEREST CALCULATION ON RECEIPTS </t>
    </r>
    <r>
      <rPr>
        <b/>
        <sz val="14"/>
        <color rgb="FFFF0000"/>
        <rFont val="Calibri"/>
        <family val="2"/>
        <scheme val="minor"/>
      </rPr>
      <t>UPTO 12.07.2024</t>
    </r>
  </si>
  <si>
    <r>
      <t xml:space="preserve">INTEREST CALCULATION ON PAYMENTS UPTO </t>
    </r>
    <r>
      <rPr>
        <b/>
        <sz val="14"/>
        <color rgb="FFFF0000"/>
        <rFont val="Calibri"/>
        <family val="2"/>
        <scheme val="minor"/>
      </rPr>
      <t>12.07.2024</t>
    </r>
  </si>
  <si>
    <t>Received from</t>
  </si>
  <si>
    <t>Received from (Location)</t>
  </si>
  <si>
    <t>02.05.2024</t>
  </si>
  <si>
    <t>04.05.2024</t>
  </si>
  <si>
    <t>06.05.2024</t>
  </si>
  <si>
    <t>15.06.2024</t>
  </si>
  <si>
    <t>Jaipur (K.K.)</t>
  </si>
  <si>
    <t>Jaipur (Saurav Ji)</t>
  </si>
  <si>
    <t>From Delhi</t>
  </si>
  <si>
    <t>Kailash Khandelwal</t>
  </si>
  <si>
    <t>Saurav Ji (Hyatt)</t>
  </si>
  <si>
    <t>01.07.2024</t>
  </si>
  <si>
    <t>Sita Ram Ji Lamba</t>
  </si>
  <si>
    <t>15.07.2024</t>
  </si>
  <si>
    <t>Orient</t>
  </si>
  <si>
    <t>Payment Entries</t>
  </si>
  <si>
    <t>Payment Date</t>
  </si>
  <si>
    <t>Jwalaji Site</t>
  </si>
  <si>
    <t>Sua Lal Ji</t>
  </si>
  <si>
    <t>Available at Flat</t>
  </si>
  <si>
    <t>Difference</t>
  </si>
  <si>
    <t>Total Payments</t>
  </si>
  <si>
    <t>Payments</t>
  </si>
  <si>
    <t>Receipts</t>
  </si>
  <si>
    <t>11.07.2024</t>
  </si>
  <si>
    <t>17.07.2024</t>
  </si>
  <si>
    <t>Bhanwar Ji Dhakkarwal</t>
  </si>
  <si>
    <t>Amit Ji CA</t>
  </si>
  <si>
    <t>Afjal Marbel Fitter</t>
  </si>
  <si>
    <t>RL Ji (At Ring Road)</t>
  </si>
  <si>
    <t>Pawan (Used in 9 C)</t>
  </si>
  <si>
    <t>FLAT HISAB</t>
  </si>
  <si>
    <t>Total Amount Returned to Delhi Party</t>
  </si>
  <si>
    <t>Village</t>
  </si>
  <si>
    <t>Madan JI Dhayal</t>
  </si>
  <si>
    <t>22.07.2024</t>
  </si>
  <si>
    <r>
      <t xml:space="preserve">INTEREST ON </t>
    </r>
    <r>
      <rPr>
        <b/>
        <sz val="14"/>
        <color rgb="FFFF0000"/>
        <rFont val="Calibri"/>
        <family val="2"/>
        <scheme val="minor"/>
      </rPr>
      <t>RECEIPTS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UPTO</t>
    </r>
    <r>
      <rPr>
        <b/>
        <sz val="14"/>
        <color rgb="FFFF0000"/>
        <rFont val="Calibri"/>
        <family val="2"/>
        <scheme val="minor"/>
      </rPr>
      <t xml:space="preserve"> 21.07.2024</t>
    </r>
  </si>
  <si>
    <r>
      <t xml:space="preserve">INTEREST  ON </t>
    </r>
    <r>
      <rPr>
        <b/>
        <sz val="14"/>
        <color rgb="FFFF0000"/>
        <rFont val="Calibri"/>
        <family val="2"/>
        <scheme val="minor"/>
      </rPr>
      <t>PAYMENTS</t>
    </r>
    <r>
      <rPr>
        <b/>
        <sz val="14"/>
        <color theme="1"/>
        <rFont val="Calibri"/>
        <family val="2"/>
        <scheme val="minor"/>
      </rPr>
      <t xml:space="preserve"> UPTO </t>
    </r>
    <r>
      <rPr>
        <b/>
        <sz val="14"/>
        <color rgb="FFFF0000"/>
        <rFont val="Calibri"/>
        <family val="2"/>
        <scheme val="minor"/>
      </rPr>
      <t>21.07.2024</t>
    </r>
  </si>
  <si>
    <t>22.08.2024</t>
  </si>
  <si>
    <t>30.10.2024</t>
  </si>
  <si>
    <t>20.11.2024</t>
  </si>
  <si>
    <t>27.11.2024</t>
  </si>
  <si>
    <t>27.10.2024</t>
  </si>
  <si>
    <t>07.08.2024</t>
  </si>
  <si>
    <t>01.05.2025</t>
  </si>
  <si>
    <t>21.01.2025</t>
  </si>
  <si>
    <t>21.02.2025</t>
  </si>
  <si>
    <t>28.08.2025</t>
  </si>
  <si>
    <t>05.09.2025</t>
  </si>
  <si>
    <t>21.09.2025</t>
  </si>
  <si>
    <t>14.10.2025</t>
  </si>
  <si>
    <t>Summary</t>
  </si>
  <si>
    <r>
      <t xml:space="preserve">INTEREST ON </t>
    </r>
    <r>
      <rPr>
        <b/>
        <sz val="14"/>
        <color rgb="FFFF0000"/>
        <rFont val="Calibri"/>
        <family val="2"/>
        <scheme val="minor"/>
      </rPr>
      <t>RECEIPTS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UPTO</t>
    </r>
    <r>
      <rPr>
        <b/>
        <sz val="14"/>
        <color rgb="FFFF0000"/>
        <rFont val="Calibri"/>
        <family val="2"/>
        <scheme val="minor"/>
      </rPr>
      <t xml:space="preserve"> 31.10.2025</t>
    </r>
  </si>
  <si>
    <r>
      <t xml:space="preserve">INTEREST  ON </t>
    </r>
    <r>
      <rPr>
        <b/>
        <sz val="14"/>
        <color rgb="FFFF0000"/>
        <rFont val="Calibri"/>
        <family val="2"/>
        <scheme val="minor"/>
      </rPr>
      <t>PAYMENTS</t>
    </r>
    <r>
      <rPr>
        <b/>
        <sz val="14"/>
        <color theme="1"/>
        <rFont val="Calibri"/>
        <family val="2"/>
        <scheme val="minor"/>
      </rPr>
      <t xml:space="preserve"> UPTO </t>
    </r>
    <r>
      <rPr>
        <b/>
        <sz val="14"/>
        <color rgb="FFFF0000"/>
        <rFont val="Calibri"/>
        <family val="2"/>
        <scheme val="minor"/>
      </rPr>
      <t>31.10.2025</t>
    </r>
  </si>
  <si>
    <t>31.10.2023</t>
  </si>
  <si>
    <t>Insurance</t>
  </si>
  <si>
    <t>31.10.2024</t>
  </si>
  <si>
    <t>06.12.2025</t>
  </si>
  <si>
    <t>12.03.2026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</si>
</sst>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6">
    <xf numFmtId="0" fontId="0" fillId="0" borderId="0" xfId="0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14" fontId="0" fillId="0" borderId="4" xfId="0" applyNumberFormat="1" applyBorder="1" applyAlignment="1">
      <alignment horizontal="center"/>
    </xf>
    <xf numFmtId="14" fontId="0" fillId="0" borderId="5" xfId="0" applyNumberFormat="1" applyBorder="1"/>
    <xf numFmtId="165" fontId="0" fillId="0" borderId="5" xfId="1" applyNumberFormat="1" applyFont="1" applyBorder="1" applyAlignment="1">
      <alignment horizontal="left"/>
    </xf>
    <xf numFmtId="10" fontId="0" fillId="0" borderId="5" xfId="0" applyNumberFormat="1" applyBorder="1"/>
    <xf numFmtId="1" fontId="0" fillId="0" borderId="5" xfId="0" applyNumberFormat="1" applyBorder="1"/>
    <xf numFmtId="1" fontId="0" fillId="0" borderId="6" xfId="0" applyNumberFormat="1" applyBorder="1"/>
    <xf numFmtId="2" fontId="0" fillId="0" borderId="4" xfId="0" applyNumberForma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/>
    <xf numFmtId="14" fontId="2" fillId="0" borderId="5" xfId="0" applyNumberFormat="1" applyFont="1" applyBorder="1"/>
    <xf numFmtId="165" fontId="2" fillId="0" borderId="5" xfId="1" applyNumberFormat="1" applyFont="1" applyBorder="1" applyAlignment="1">
      <alignment horizontal="center"/>
    </xf>
    <xf numFmtId="10" fontId="2" fillId="0" borderId="5" xfId="0" applyNumberFormat="1" applyFont="1" applyBorder="1"/>
    <xf numFmtId="1" fontId="2" fillId="0" borderId="6" xfId="0" applyNumberFormat="1" applyFont="1" applyBorder="1"/>
    <xf numFmtId="2" fontId="0" fillId="0" borderId="5" xfId="0" applyNumberFormat="1" applyBorder="1"/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 applyAlignment="1">
      <alignment horizontal="center"/>
    </xf>
    <xf numFmtId="0" fontId="2" fillId="0" borderId="0" xfId="0" applyFont="1"/>
    <xf numFmtId="0" fontId="2" fillId="0" borderId="21" xfId="0" applyFont="1" applyBorder="1"/>
    <xf numFmtId="0" fontId="0" fillId="0" borderId="17" xfId="0" applyBorder="1"/>
    <xf numFmtId="1" fontId="2" fillId="0" borderId="18" xfId="0" applyNumberFormat="1" applyFont="1" applyBorder="1"/>
    <xf numFmtId="0" fontId="0" fillId="0" borderId="16" xfId="0" applyBorder="1"/>
    <xf numFmtId="0" fontId="0" fillId="0" borderId="10" xfId="0" applyBorder="1"/>
    <xf numFmtId="1" fontId="2" fillId="2" borderId="11" xfId="0" applyNumberFormat="1" applyFont="1" applyFill="1" applyBorder="1"/>
    <xf numFmtId="0" fontId="2" fillId="0" borderId="12" xfId="0" applyFont="1" applyBorder="1"/>
    <xf numFmtId="1" fontId="2" fillId="2" borderId="12" xfId="0" applyNumberFormat="1" applyFont="1" applyFill="1" applyBorder="1" applyAlignment="1">
      <alignment horizontal="center"/>
    </xf>
    <xf numFmtId="1" fontId="0" fillId="0" borderId="0" xfId="0" applyNumberFormat="1"/>
    <xf numFmtId="1" fontId="2" fillId="0" borderId="0" xfId="0" applyNumberFormat="1" applyFont="1"/>
    <xf numFmtId="0" fontId="0" fillId="0" borderId="17" xfId="0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1" fontId="2" fillId="0" borderId="32" xfId="0" applyNumberFormat="1" applyFont="1" applyBorder="1" applyAlignment="1">
      <alignment horizontal="center"/>
    </xf>
    <xf numFmtId="1" fontId="2" fillId="3" borderId="1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10" xfId="0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1" fontId="4" fillId="0" borderId="38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" fontId="8" fillId="3" borderId="12" xfId="0" applyNumberFormat="1" applyFont="1" applyFill="1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8" xfId="0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4" fillId="3" borderId="12" xfId="0" applyNumberFormat="1" applyFont="1" applyFill="1" applyBorder="1" applyAlignment="1">
      <alignment horizontal="center"/>
    </xf>
    <xf numFmtId="1" fontId="2" fillId="5" borderId="38" xfId="0" applyNumberFormat="1" applyFont="1" applyFill="1" applyBorder="1" applyAlignment="1">
      <alignment horizontal="center"/>
    </xf>
    <xf numFmtId="1" fontId="4" fillId="2" borderId="39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5" xfId="0" applyNumberFormat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10" fontId="0" fillId="0" borderId="18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4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4" fontId="2" fillId="0" borderId="11" xfId="0" applyNumberFormat="1" applyFont="1" applyBorder="1" applyAlignment="1">
      <alignment horizontal="center"/>
    </xf>
    <xf numFmtId="165" fontId="2" fillId="0" borderId="11" xfId="1" applyNumberFormat="1" applyFont="1" applyBorder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0" fontId="5" fillId="0" borderId="0" xfId="0" applyFont="1"/>
    <xf numFmtId="1" fontId="0" fillId="0" borderId="3" xfId="0" applyNumberFormat="1" applyBorder="1" applyAlignment="1">
      <alignment horizontal="center"/>
    </xf>
    <xf numFmtId="1" fontId="0" fillId="0" borderId="43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1" fontId="2" fillId="0" borderId="38" xfId="0" applyNumberFormat="1" applyFont="1" applyBorder="1" applyAlignment="1">
      <alignment horizontal="center"/>
    </xf>
    <xf numFmtId="1" fontId="2" fillId="0" borderId="39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14" fontId="3" fillId="0" borderId="10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165" fontId="3" fillId="0" borderId="11" xfId="1" applyNumberFormat="1" applyFont="1" applyBorder="1" applyAlignment="1">
      <alignment horizontal="center"/>
    </xf>
    <xf numFmtId="10" fontId="3" fillId="0" borderId="11" xfId="0" applyNumberFormat="1" applyFont="1" applyBorder="1" applyAlignment="1">
      <alignment horizontal="center"/>
    </xf>
    <xf numFmtId="1" fontId="3" fillId="2" borderId="11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1" fontId="3" fillId="2" borderId="12" xfId="0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1" fontId="0" fillId="0" borderId="0" xfId="0" applyNumberFormat="1" applyAlignment="1">
      <alignment horizontal="center"/>
    </xf>
    <xf numFmtId="1" fontId="10" fillId="2" borderId="1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2" fillId="0" borderId="10" xfId="0" applyFont="1" applyBorder="1"/>
    <xf numFmtId="0" fontId="2" fillId="0" borderId="40" xfId="0" applyFont="1" applyBorder="1" applyAlignment="1">
      <alignment horizontal="center" vertical="center" wrapText="1"/>
    </xf>
    <xf numFmtId="14" fontId="2" fillId="0" borderId="45" xfId="0" applyNumberFormat="1" applyFont="1" applyBorder="1" applyAlignment="1">
      <alignment horizontal="center"/>
    </xf>
    <xf numFmtId="1" fontId="2" fillId="0" borderId="46" xfId="0" applyNumberFormat="1" applyFont="1" applyBorder="1" applyAlignment="1">
      <alignment horizontal="center"/>
    </xf>
    <xf numFmtId="14" fontId="2" fillId="0" borderId="46" xfId="0" applyNumberFormat="1" applyFont="1" applyBorder="1" applyAlignment="1">
      <alignment horizontal="center"/>
    </xf>
    <xf numFmtId="10" fontId="2" fillId="0" borderId="46" xfId="0" applyNumberFormat="1" applyFont="1" applyBorder="1" applyAlignment="1">
      <alignment horizontal="center"/>
    </xf>
    <xf numFmtId="0" fontId="0" fillId="0" borderId="3" xfId="0" applyBorder="1"/>
    <xf numFmtId="2" fontId="0" fillId="0" borderId="41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14" fontId="0" fillId="0" borderId="42" xfId="0" applyNumberFormat="1" applyBorder="1" applyAlignment="1">
      <alignment horizontal="center"/>
    </xf>
    <xf numFmtId="10" fontId="0" fillId="0" borderId="42" xfId="0" applyNumberFormat="1" applyBorder="1" applyAlignment="1">
      <alignment horizontal="center"/>
    </xf>
    <xf numFmtId="1" fontId="0" fillId="0" borderId="42" xfId="0" applyNumberFormat="1" applyBorder="1" applyAlignment="1">
      <alignment horizontal="center"/>
    </xf>
    <xf numFmtId="0" fontId="2" fillId="0" borderId="53" xfId="0" applyFont="1" applyBorder="1" applyAlignment="1">
      <alignment horizontal="center" vertical="center" wrapText="1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8" xfId="0" applyBorder="1" applyAlignment="1">
      <alignment horizontal="center"/>
    </xf>
    <xf numFmtId="0" fontId="5" fillId="0" borderId="0" xfId="0" applyFont="1" applyAlignment="1">
      <alignment horizontal="center"/>
    </xf>
    <xf numFmtId="165" fontId="0" fillId="0" borderId="42" xfId="1" applyNumberFormat="1" applyFont="1" applyBorder="1" applyAlignment="1">
      <alignment horizontal="center"/>
    </xf>
    <xf numFmtId="165" fontId="2" fillId="0" borderId="46" xfId="1" applyNumberFormat="1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0" fillId="0" borderId="18" xfId="0" applyBorder="1"/>
    <xf numFmtId="0" fontId="2" fillId="0" borderId="11" xfId="0" applyFont="1" applyBorder="1"/>
    <xf numFmtId="0" fontId="0" fillId="0" borderId="8" xfId="0" applyBorder="1"/>
    <xf numFmtId="2" fontId="0" fillId="0" borderId="7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16" xfId="0" applyFont="1" applyBorder="1"/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8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2" fontId="13" fillId="0" borderId="4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2" fontId="13" fillId="0" borderId="17" xfId="0" applyNumberFormat="1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0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2" fontId="0" fillId="0" borderId="1" xfId="0" applyNumberFormat="1" applyBorder="1" applyAlignment="1">
      <alignment horizontal="center"/>
    </xf>
    <xf numFmtId="0" fontId="9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14" fontId="2" fillId="0" borderId="11" xfId="0" applyNumberFormat="1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0" fillId="0" borderId="22" xfId="0" applyBorder="1"/>
    <xf numFmtId="0" fontId="0" fillId="0" borderId="21" xfId="0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4" fillId="6" borderId="51" xfId="0" applyFont="1" applyFill="1" applyBorder="1"/>
    <xf numFmtId="0" fontId="3" fillId="0" borderId="51" xfId="0" applyFont="1" applyBorder="1"/>
    <xf numFmtId="0" fontId="2" fillId="0" borderId="38" xfId="0" applyFont="1" applyBorder="1" applyAlignment="1">
      <alignment horizontal="center" vertical="center" wrapText="1"/>
    </xf>
    <xf numFmtId="0" fontId="0" fillId="0" borderId="61" xfId="0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2" fontId="4" fillId="0" borderId="41" xfId="0" applyNumberFormat="1" applyFont="1" applyBorder="1" applyAlignment="1">
      <alignment horizontal="center"/>
    </xf>
    <xf numFmtId="0" fontId="4" fillId="0" borderId="43" xfId="0" applyFont="1" applyBorder="1"/>
    <xf numFmtId="0" fontId="6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left"/>
    </xf>
    <xf numFmtId="0" fontId="2" fillId="0" borderId="45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4" xfId="0" applyBorder="1" applyAlignment="1">
      <alignment horizontal="center"/>
    </xf>
    <xf numFmtId="0" fontId="10" fillId="2" borderId="10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4" fillId="6" borderId="33" xfId="0" applyFont="1" applyFill="1" applyBorder="1" applyAlignment="1">
      <alignment horizontal="center"/>
    </xf>
    <xf numFmtId="0" fontId="4" fillId="6" borderId="34" xfId="0" applyFont="1" applyFill="1" applyBorder="1" applyAlignment="1">
      <alignment horizontal="center"/>
    </xf>
    <xf numFmtId="0" fontId="4" fillId="6" borderId="51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51" xfId="0" applyBorder="1" applyAlignment="1">
      <alignment horizontal="center"/>
    </xf>
    <xf numFmtId="0" fontId="15" fillId="0" borderId="59" xfId="0" applyFont="1" applyBorder="1" applyAlignment="1">
      <alignment horizontal="center"/>
    </xf>
    <xf numFmtId="0" fontId="0" fillId="0" borderId="64" xfId="0" applyBorder="1" applyAlignment="1">
      <alignment horizontal="left"/>
    </xf>
    <xf numFmtId="0" fontId="0" fillId="0" borderId="65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62" xfId="0" applyBorder="1" applyAlignment="1">
      <alignment horizontal="left"/>
    </xf>
    <xf numFmtId="0" fontId="0" fillId="0" borderId="63" xfId="0" applyBorder="1" applyAlignment="1">
      <alignment horizontal="left"/>
    </xf>
    <xf numFmtId="0" fontId="0" fillId="0" borderId="48" xfId="0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0" fillId="0" borderId="66" xfId="0" applyBorder="1" applyAlignment="1">
      <alignment horizontal="left"/>
    </xf>
    <xf numFmtId="0" fontId="0" fillId="0" borderId="67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28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10" xfId="0" applyFont="1" applyFill="1" applyBorder="1" applyAlignment="1">
      <alignment horizontal="right"/>
    </xf>
    <xf numFmtId="0" fontId="2" fillId="3" borderId="11" xfId="0" applyFont="1" applyFill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3" borderId="33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47" xfId="0" applyBorder="1" applyAlignment="1">
      <alignment horizontal="left"/>
    </xf>
    <xf numFmtId="0" fontId="4" fillId="4" borderId="33" xfId="0" applyFont="1" applyFill="1" applyBorder="1" applyAlignment="1">
      <alignment horizontal="center"/>
    </xf>
    <xf numFmtId="0" fontId="4" fillId="4" borderId="34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0" fillId="0" borderId="49" xfId="0" applyBorder="1" applyAlignment="1">
      <alignment horizontal="left"/>
    </xf>
    <xf numFmtId="0" fontId="0" fillId="0" borderId="2" xfId="0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2" fillId="5" borderId="34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6" borderId="33" xfId="0" applyFont="1" applyFill="1" applyBorder="1" applyAlignment="1">
      <alignment horizontal="center"/>
    </xf>
    <xf numFmtId="0" fontId="2" fillId="6" borderId="34" xfId="0" applyFont="1" applyFill="1" applyBorder="1" applyAlignment="1">
      <alignment horizontal="center"/>
    </xf>
    <xf numFmtId="0" fontId="2" fillId="6" borderId="51" xfId="0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7" xfId="0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4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00"/>
  <sheetViews>
    <sheetView workbookViewId="0">
      <selection activeCell="A3" sqref="A3"/>
    </sheetView>
  </sheetViews>
  <sheetFormatPr defaultRowHeight="14.5" x14ac:dyDescent="0.35"/>
  <cols>
    <col min="1" max="1" width="8" customWidth="1"/>
    <col min="2" max="2" width="14.08984375" customWidth="1"/>
    <col min="4" max="4" width="15.54296875" bestFit="1" customWidth="1"/>
    <col min="5" max="5" width="10.6328125" bestFit="1" customWidth="1"/>
    <col min="6" max="6" width="7.453125" customWidth="1"/>
    <col min="13" max="13" width="11.08984375" style="1" customWidth="1"/>
    <col min="14" max="14" width="12.6328125" customWidth="1"/>
    <col min="15" max="15" width="14" customWidth="1"/>
    <col min="16" max="16" width="11.54296875" style="1" customWidth="1"/>
  </cols>
  <sheetData>
    <row r="1" spans="2:16" ht="15" thickBot="1" x14ac:dyDescent="0.35">
      <c r="B1" s="1"/>
    </row>
    <row r="2" spans="2:16" ht="14.4" x14ac:dyDescent="0.3">
      <c r="B2" s="270" t="s">
        <v>0</v>
      </c>
      <c r="C2" s="271"/>
      <c r="D2" s="271"/>
      <c r="E2" s="35" t="s">
        <v>1</v>
      </c>
      <c r="F2" s="37"/>
      <c r="G2" s="37"/>
      <c r="H2" s="37"/>
      <c r="I2" s="38"/>
    </row>
    <row r="3" spans="2:16" ht="14.4" x14ac:dyDescent="0.3">
      <c r="B3" s="272" t="s">
        <v>2</v>
      </c>
      <c r="C3" s="273"/>
      <c r="D3" s="273"/>
      <c r="E3" s="25">
        <v>2343862</v>
      </c>
      <c r="I3" s="39"/>
    </row>
    <row r="4" spans="2:16" ht="14.4" x14ac:dyDescent="0.3">
      <c r="B4" s="272" t="s">
        <v>3</v>
      </c>
      <c r="C4" s="273"/>
      <c r="D4" s="273"/>
      <c r="E4" s="25">
        <v>4000</v>
      </c>
      <c r="I4" s="39"/>
    </row>
    <row r="5" spans="2:16" ht="15" thickBot="1" x14ac:dyDescent="0.35">
      <c r="B5" s="278"/>
      <c r="C5" s="279"/>
      <c r="D5" s="279"/>
      <c r="E5" s="36"/>
      <c r="I5" s="39"/>
    </row>
    <row r="6" spans="2:16" ht="15" thickBot="1" x14ac:dyDescent="0.35">
      <c r="B6" s="280" t="s">
        <v>4</v>
      </c>
      <c r="C6" s="281"/>
      <c r="D6" s="281"/>
      <c r="E6" s="33">
        <f>+E3+E4</f>
        <v>2347862</v>
      </c>
      <c r="I6" s="39"/>
    </row>
    <row r="7" spans="2:16" ht="16.25" thickBot="1" x14ac:dyDescent="0.35">
      <c r="B7" s="40"/>
      <c r="I7" s="39"/>
      <c r="M7" s="292" t="s">
        <v>28</v>
      </c>
      <c r="N7" s="293"/>
      <c r="O7" s="294"/>
      <c r="P7" s="71">
        <v>17500000</v>
      </c>
    </row>
    <row r="8" spans="2:16" ht="15" thickBot="1" x14ac:dyDescent="0.35">
      <c r="B8" s="31" t="s">
        <v>19</v>
      </c>
      <c r="C8" s="32" t="s">
        <v>5</v>
      </c>
      <c r="D8" s="32" t="s">
        <v>20</v>
      </c>
      <c r="E8" s="33" t="s">
        <v>21</v>
      </c>
      <c r="F8" s="41"/>
      <c r="G8" s="41"/>
      <c r="H8" s="41"/>
      <c r="I8" s="42"/>
      <c r="J8" s="41"/>
      <c r="K8" s="41"/>
      <c r="M8" s="65" t="s">
        <v>29</v>
      </c>
      <c r="N8" s="295" t="s">
        <v>30</v>
      </c>
      <c r="O8" s="296"/>
      <c r="P8" s="66">
        <v>5982000</v>
      </c>
    </row>
    <row r="9" spans="2:16" ht="14.4" x14ac:dyDescent="0.3">
      <c r="B9" s="28" t="s">
        <v>12</v>
      </c>
      <c r="C9" s="29">
        <v>2500000</v>
      </c>
      <c r="D9" s="29">
        <v>0</v>
      </c>
      <c r="E9" s="30">
        <f>+C9-D9</f>
        <v>2500000</v>
      </c>
      <c r="I9" s="39"/>
      <c r="M9" s="67" t="s">
        <v>31</v>
      </c>
      <c r="N9" s="295" t="s">
        <v>30</v>
      </c>
      <c r="O9" s="296"/>
      <c r="P9" s="68">
        <v>4287100</v>
      </c>
    </row>
    <row r="10" spans="2:16" ht="14.4" x14ac:dyDescent="0.3">
      <c r="B10" s="5" t="s">
        <v>13</v>
      </c>
      <c r="C10" s="24">
        <v>2500000</v>
      </c>
      <c r="D10" s="24">
        <v>0</v>
      </c>
      <c r="E10" s="25">
        <f t="shared" ref="E10:E13" si="0">+C10-D10</f>
        <v>2500000</v>
      </c>
      <c r="I10" s="39"/>
      <c r="M10" s="67" t="s">
        <v>32</v>
      </c>
      <c r="N10" s="295" t="s">
        <v>30</v>
      </c>
      <c r="O10" s="296"/>
      <c r="P10" s="68">
        <v>1495500</v>
      </c>
    </row>
    <row r="11" spans="2:16" ht="14.4" x14ac:dyDescent="0.3">
      <c r="B11" s="5" t="s">
        <v>14</v>
      </c>
      <c r="C11" s="24">
        <v>5000000</v>
      </c>
      <c r="D11" s="24">
        <v>0</v>
      </c>
      <c r="E11" s="25">
        <f t="shared" si="0"/>
        <v>5000000</v>
      </c>
      <c r="I11" s="39"/>
      <c r="M11" s="52" t="s">
        <v>38</v>
      </c>
      <c r="N11" s="258" t="s">
        <v>30</v>
      </c>
      <c r="O11" s="247"/>
      <c r="P11" s="36">
        <v>1980000</v>
      </c>
    </row>
    <row r="12" spans="2:16" ht="14.4" x14ac:dyDescent="0.3">
      <c r="B12" s="5" t="s">
        <v>15</v>
      </c>
      <c r="C12" s="24">
        <v>8473000</v>
      </c>
      <c r="D12" s="24">
        <f>2343862+4000</f>
        <v>2347862</v>
      </c>
      <c r="E12" s="25">
        <f t="shared" si="0"/>
        <v>6125138</v>
      </c>
      <c r="I12" s="39"/>
      <c r="M12" s="52" t="s">
        <v>42</v>
      </c>
      <c r="N12" s="258" t="s">
        <v>30</v>
      </c>
      <c r="O12" s="247"/>
      <c r="P12" s="36">
        <v>2991000</v>
      </c>
    </row>
    <row r="13" spans="2:16" ht="14.4" x14ac:dyDescent="0.3">
      <c r="B13" s="5" t="s">
        <v>27</v>
      </c>
      <c r="C13" s="24">
        <v>1200000</v>
      </c>
      <c r="D13" s="24">
        <v>0</v>
      </c>
      <c r="E13" s="25">
        <f t="shared" si="0"/>
        <v>1200000</v>
      </c>
      <c r="I13" s="39"/>
      <c r="M13" s="52" t="s">
        <v>47</v>
      </c>
      <c r="N13" s="258" t="s">
        <v>48</v>
      </c>
      <c r="O13" s="247"/>
      <c r="P13" s="36">
        <v>5000000</v>
      </c>
    </row>
    <row r="14" spans="2:16" ht="14.4" x14ac:dyDescent="0.3">
      <c r="B14" s="5"/>
      <c r="C14" s="24"/>
      <c r="D14" s="24"/>
      <c r="E14" s="25"/>
      <c r="I14" s="39"/>
      <c r="M14" s="52" t="s">
        <v>44</v>
      </c>
      <c r="N14" s="258" t="s">
        <v>30</v>
      </c>
      <c r="O14" s="247"/>
      <c r="P14" s="36">
        <v>9970000</v>
      </c>
    </row>
    <row r="15" spans="2:16" ht="14.4" x14ac:dyDescent="0.3">
      <c r="B15" s="23" t="s">
        <v>23</v>
      </c>
      <c r="C15" s="6">
        <f>SUM(C9:C14)</f>
        <v>19673000</v>
      </c>
      <c r="D15" s="6">
        <f t="shared" ref="D15:E15" si="1">SUM(D9:D14)</f>
        <v>2347862</v>
      </c>
      <c r="E15" s="26">
        <f t="shared" si="1"/>
        <v>17325138</v>
      </c>
      <c r="I15" s="39"/>
      <c r="M15" s="52" t="s">
        <v>41</v>
      </c>
      <c r="N15" s="258" t="s">
        <v>30</v>
      </c>
      <c r="O15" s="247"/>
      <c r="P15" s="36">
        <v>2500000</v>
      </c>
    </row>
    <row r="16" spans="2:16" ht="14.4" x14ac:dyDescent="0.3">
      <c r="B16" s="282" t="s">
        <v>24</v>
      </c>
      <c r="C16" s="269"/>
      <c r="D16" s="269"/>
      <c r="E16" s="27">
        <f>+H45</f>
        <v>1041219.2791232876</v>
      </c>
      <c r="I16" s="39"/>
      <c r="M16" s="52" t="s">
        <v>53</v>
      </c>
      <c r="N16" s="258" t="s">
        <v>30</v>
      </c>
      <c r="O16" s="247"/>
      <c r="P16" s="36">
        <v>1994000</v>
      </c>
    </row>
    <row r="17" spans="2:16" ht="15" thickBot="1" x14ac:dyDescent="0.35">
      <c r="B17" s="283"/>
      <c r="C17" s="284"/>
      <c r="D17" s="285"/>
      <c r="E17" s="34"/>
      <c r="I17" s="39"/>
      <c r="M17" s="52" t="s">
        <v>54</v>
      </c>
      <c r="N17" s="258" t="s">
        <v>30</v>
      </c>
      <c r="O17" s="247"/>
      <c r="P17" s="36">
        <v>2370600</v>
      </c>
    </row>
    <row r="18" spans="2:16" ht="15" thickBot="1" x14ac:dyDescent="0.35">
      <c r="B18" s="229" t="s">
        <v>25</v>
      </c>
      <c r="C18" s="230"/>
      <c r="D18" s="230"/>
      <c r="E18" s="49">
        <f>+E16+E15</f>
        <v>18366357.279123288</v>
      </c>
      <c r="I18" s="39"/>
      <c r="M18" s="52"/>
      <c r="N18" s="72"/>
      <c r="O18" s="73"/>
      <c r="P18" s="36"/>
    </row>
    <row r="19" spans="2:16" ht="15" thickBot="1" x14ac:dyDescent="0.4">
      <c r="B19" s="276" t="s">
        <v>51</v>
      </c>
      <c r="C19" s="277"/>
      <c r="D19" s="277"/>
      <c r="E19" s="55">
        <v>866350</v>
      </c>
      <c r="I19" s="39"/>
      <c r="M19" s="52"/>
      <c r="N19" s="72"/>
      <c r="O19" s="73"/>
      <c r="P19" s="36"/>
    </row>
    <row r="20" spans="2:16" ht="15" thickBot="1" x14ac:dyDescent="0.4">
      <c r="B20" s="274" t="s">
        <v>28</v>
      </c>
      <c r="C20" s="275"/>
      <c r="D20" s="275"/>
      <c r="E20" s="56">
        <f>+E18-E19</f>
        <v>17500007.279123288</v>
      </c>
      <c r="I20" s="39"/>
      <c r="M20" s="52"/>
      <c r="N20" s="72"/>
      <c r="O20" s="73"/>
      <c r="P20" s="36"/>
    </row>
    <row r="21" spans="2:16" ht="15" thickBot="1" x14ac:dyDescent="0.4">
      <c r="B21" s="28" t="s">
        <v>29</v>
      </c>
      <c r="C21" s="288" t="s">
        <v>30</v>
      </c>
      <c r="D21" s="289"/>
      <c r="E21" s="30">
        <v>5982000</v>
      </c>
      <c r="I21" s="39"/>
      <c r="M21" s="52"/>
      <c r="N21" s="258"/>
      <c r="O21" s="247"/>
      <c r="P21" s="36"/>
    </row>
    <row r="22" spans="2:16" ht="16" thickBot="1" x14ac:dyDescent="0.4">
      <c r="B22" s="5" t="s">
        <v>31</v>
      </c>
      <c r="C22" s="258" t="s">
        <v>30</v>
      </c>
      <c r="D22" s="247"/>
      <c r="E22" s="25">
        <v>4287100</v>
      </c>
      <c r="I22" s="39"/>
      <c r="M22" s="61"/>
      <c r="N22" s="297" t="s">
        <v>40</v>
      </c>
      <c r="O22" s="298"/>
      <c r="P22" s="62">
        <f>SUM(P7:P21)</f>
        <v>56070200</v>
      </c>
    </row>
    <row r="23" spans="2:16" x14ac:dyDescent="0.35">
      <c r="B23" s="5" t="s">
        <v>32</v>
      </c>
      <c r="C23" s="258" t="s">
        <v>30</v>
      </c>
      <c r="D23" s="247"/>
      <c r="E23" s="25">
        <v>1495500</v>
      </c>
      <c r="I23" s="39"/>
      <c r="M23" s="69" t="s">
        <v>33</v>
      </c>
      <c r="N23" s="299" t="s">
        <v>39</v>
      </c>
      <c r="O23" s="299"/>
      <c r="P23" s="70">
        <v>1100000</v>
      </c>
    </row>
    <row r="24" spans="2:16" x14ac:dyDescent="0.35">
      <c r="B24" s="52" t="s">
        <v>38</v>
      </c>
      <c r="C24" s="258" t="s">
        <v>30</v>
      </c>
      <c r="D24" s="247"/>
      <c r="E24" s="36">
        <v>1980000</v>
      </c>
      <c r="I24" s="39"/>
      <c r="M24" s="67" t="s">
        <v>35</v>
      </c>
      <c r="N24" s="300" t="s">
        <v>36</v>
      </c>
      <c r="O24" s="300"/>
      <c r="P24" s="68">
        <v>5000000</v>
      </c>
    </row>
    <row r="25" spans="2:16" ht="15" thickBot="1" x14ac:dyDescent="0.4">
      <c r="B25" s="52"/>
      <c r="C25" s="259"/>
      <c r="D25" s="260"/>
      <c r="E25" s="36"/>
      <c r="I25" s="39"/>
      <c r="M25" s="5" t="s">
        <v>38</v>
      </c>
      <c r="N25" s="257" t="s">
        <v>36</v>
      </c>
      <c r="O25" s="257"/>
      <c r="P25" s="25">
        <v>1980000</v>
      </c>
    </row>
    <row r="26" spans="2:16" ht="15" thickBot="1" x14ac:dyDescent="0.4">
      <c r="B26" s="54"/>
      <c r="C26" s="286"/>
      <c r="D26" s="287"/>
      <c r="E26" s="53">
        <f>SUM(E20:E25)</f>
        <v>31244607.279123288</v>
      </c>
      <c r="I26" s="39"/>
      <c r="M26" s="5" t="s">
        <v>42</v>
      </c>
      <c r="N26" s="257" t="s">
        <v>36</v>
      </c>
      <c r="O26" s="257"/>
      <c r="P26" s="25">
        <v>2991000</v>
      </c>
    </row>
    <row r="27" spans="2:16" x14ac:dyDescent="0.35">
      <c r="B27" s="28" t="s">
        <v>33</v>
      </c>
      <c r="C27" s="288" t="s">
        <v>34</v>
      </c>
      <c r="D27" s="289"/>
      <c r="E27" s="30">
        <v>1100000</v>
      </c>
      <c r="I27" s="39"/>
      <c r="M27" s="63" t="s">
        <v>50</v>
      </c>
      <c r="N27" s="268" t="s">
        <v>49</v>
      </c>
      <c r="O27" s="268"/>
      <c r="P27" s="64">
        <v>2000000</v>
      </c>
    </row>
    <row r="28" spans="2:16" x14ac:dyDescent="0.35">
      <c r="B28" s="5" t="s">
        <v>35</v>
      </c>
      <c r="C28" s="258" t="s">
        <v>36</v>
      </c>
      <c r="D28" s="247"/>
      <c r="E28" s="25">
        <v>5000000</v>
      </c>
      <c r="I28" s="39"/>
      <c r="M28" s="5" t="s">
        <v>46</v>
      </c>
      <c r="N28" s="257" t="s">
        <v>36</v>
      </c>
      <c r="O28" s="257"/>
      <c r="P28" s="25">
        <v>3000000</v>
      </c>
    </row>
    <row r="29" spans="2:16" ht="15" thickBot="1" x14ac:dyDescent="0.4">
      <c r="B29" s="52"/>
      <c r="C29" s="263"/>
      <c r="D29" s="264"/>
      <c r="E29" s="36"/>
      <c r="I29" s="39"/>
      <c r="M29" s="52" t="s">
        <v>45</v>
      </c>
      <c r="N29" s="257" t="s">
        <v>36</v>
      </c>
      <c r="O29" s="257"/>
      <c r="P29" s="36">
        <v>9970000</v>
      </c>
    </row>
    <row r="30" spans="2:16" ht="15" thickBot="1" x14ac:dyDescent="0.4">
      <c r="B30" s="31"/>
      <c r="C30" s="261" t="s">
        <v>37</v>
      </c>
      <c r="D30" s="253"/>
      <c r="E30" s="53">
        <f>+E26-E27-E28</f>
        <v>25144607.279123288</v>
      </c>
      <c r="I30" s="39"/>
      <c r="M30" s="52" t="s">
        <v>55</v>
      </c>
      <c r="N30" s="263"/>
      <c r="O30" s="264"/>
      <c r="P30" s="36">
        <v>2000000</v>
      </c>
    </row>
    <row r="31" spans="2:16" x14ac:dyDescent="0.35">
      <c r="B31" s="40"/>
      <c r="E31" s="1"/>
      <c r="I31" s="39"/>
      <c r="M31" s="52" t="s">
        <v>56</v>
      </c>
      <c r="N31" s="263"/>
      <c r="O31" s="264"/>
      <c r="P31" s="36">
        <v>1500000</v>
      </c>
    </row>
    <row r="32" spans="2:16" x14ac:dyDescent="0.35">
      <c r="B32" s="40"/>
      <c r="E32" s="1"/>
      <c r="I32" s="39"/>
      <c r="M32" s="52" t="s">
        <v>56</v>
      </c>
      <c r="N32" s="263"/>
      <c r="O32" s="264"/>
      <c r="P32" s="36">
        <v>6500000</v>
      </c>
    </row>
    <row r="33" spans="2:16" ht="15" thickBot="1" x14ac:dyDescent="0.4">
      <c r="B33" s="40"/>
      <c r="I33" s="39"/>
      <c r="M33" s="52"/>
      <c r="N33" s="263"/>
      <c r="O33" s="264"/>
      <c r="P33" s="36"/>
    </row>
    <row r="34" spans="2:16" ht="18.5" x14ac:dyDescent="0.45">
      <c r="B34" s="265" t="s">
        <v>26</v>
      </c>
      <c r="C34" s="266"/>
      <c r="D34" s="266"/>
      <c r="E34" s="266"/>
      <c r="F34" s="266"/>
      <c r="G34" s="266"/>
      <c r="H34" s="266"/>
      <c r="I34" s="267"/>
      <c r="J34" s="57"/>
      <c r="K34" s="57"/>
      <c r="M34" s="52"/>
      <c r="N34" s="257"/>
      <c r="O34" s="257"/>
      <c r="P34" s="36"/>
    </row>
    <row r="35" spans="2:16" ht="29.5" thickBot="1" x14ac:dyDescent="0.4">
      <c r="B35" s="2" t="s">
        <v>22</v>
      </c>
      <c r="C35" s="3" t="s">
        <v>5</v>
      </c>
      <c r="D35" s="3" t="s">
        <v>6</v>
      </c>
      <c r="E35" s="3" t="s">
        <v>7</v>
      </c>
      <c r="F35" s="3" t="s">
        <v>8</v>
      </c>
      <c r="G35" s="3" t="s">
        <v>9</v>
      </c>
      <c r="H35" s="3" t="s">
        <v>10</v>
      </c>
      <c r="I35" s="4" t="s">
        <v>11</v>
      </c>
      <c r="J35" s="58"/>
      <c r="K35" s="58"/>
      <c r="M35" s="52"/>
      <c r="N35" s="262"/>
      <c r="O35" s="262"/>
      <c r="P35" s="36"/>
    </row>
    <row r="36" spans="2:16" ht="15" thickBot="1" x14ac:dyDescent="0.4">
      <c r="B36" s="5"/>
      <c r="C36" s="6"/>
      <c r="D36" s="7"/>
      <c r="E36" s="7"/>
      <c r="F36" s="7"/>
      <c r="G36" s="7"/>
      <c r="H36" s="7"/>
      <c r="I36" s="8"/>
      <c r="M36" s="31"/>
      <c r="N36" s="261" t="s">
        <v>43</v>
      </c>
      <c r="O36" s="253"/>
      <c r="P36" s="33">
        <f>SUM(P23:P35)</f>
        <v>36041000</v>
      </c>
    </row>
    <row r="37" spans="2:16" ht="16" thickBot="1" x14ac:dyDescent="0.4">
      <c r="B37" s="9" t="s">
        <v>12</v>
      </c>
      <c r="C37" s="7">
        <v>2500000</v>
      </c>
      <c r="D37" s="10">
        <v>44763</v>
      </c>
      <c r="E37" s="10">
        <v>44926</v>
      </c>
      <c r="F37" s="11">
        <f>+E37-D37</f>
        <v>163</v>
      </c>
      <c r="G37" s="12">
        <v>0.18</v>
      </c>
      <c r="H37" s="13">
        <f>C37*F37*G37/365</f>
        <v>200958.90410958903</v>
      </c>
      <c r="I37" s="14">
        <f>+C37+H37</f>
        <v>2700958.9041095888</v>
      </c>
      <c r="J37" s="50"/>
      <c r="K37" s="50"/>
      <c r="M37" s="59"/>
      <c r="N37" s="290" t="s">
        <v>37</v>
      </c>
      <c r="O37" s="291"/>
      <c r="P37" s="60">
        <f>+P22-P36</f>
        <v>20029200</v>
      </c>
    </row>
    <row r="38" spans="2:16" x14ac:dyDescent="0.35">
      <c r="B38" s="15" t="s">
        <v>13</v>
      </c>
      <c r="C38" s="13">
        <v>2500000</v>
      </c>
      <c r="D38" s="10">
        <v>44772</v>
      </c>
      <c r="E38" s="10">
        <v>44926</v>
      </c>
      <c r="F38" s="11">
        <f>+E38-D38</f>
        <v>154</v>
      </c>
      <c r="G38" s="12">
        <v>0.18</v>
      </c>
      <c r="H38" s="13">
        <f>C38*F38*G38/365</f>
        <v>189863.01369863015</v>
      </c>
      <c r="I38" s="14">
        <f t="shared" ref="I38:I40" si="2">+C38+H38</f>
        <v>2689863.01369863</v>
      </c>
      <c r="J38" s="50"/>
      <c r="K38" s="50"/>
    </row>
    <row r="39" spans="2:16" x14ac:dyDescent="0.35">
      <c r="B39" s="15" t="s">
        <v>14</v>
      </c>
      <c r="C39" s="13">
        <v>5000000</v>
      </c>
      <c r="D39" s="10">
        <v>44791</v>
      </c>
      <c r="E39" s="10">
        <v>44926</v>
      </c>
      <c r="F39" s="11">
        <f t="shared" ref="F39:F41" si="3">+E39-D39</f>
        <v>135</v>
      </c>
      <c r="G39" s="12">
        <v>0.18</v>
      </c>
      <c r="H39" s="13">
        <f t="shared" ref="H39:H40" si="4">C39*F39*G39/365</f>
        <v>332876.71232876711</v>
      </c>
      <c r="I39" s="14">
        <f t="shared" si="2"/>
        <v>5332876.7123287674</v>
      </c>
      <c r="J39" s="50"/>
      <c r="K39" s="50"/>
    </row>
    <row r="40" spans="2:16" x14ac:dyDescent="0.35">
      <c r="B40" s="15" t="s">
        <v>15</v>
      </c>
      <c r="C40" s="13">
        <f>+E12</f>
        <v>6125138</v>
      </c>
      <c r="D40" s="10">
        <v>44844</v>
      </c>
      <c r="E40" s="10">
        <v>44926</v>
      </c>
      <c r="F40" s="11">
        <f t="shared" si="3"/>
        <v>82</v>
      </c>
      <c r="G40" s="12">
        <v>0.18</v>
      </c>
      <c r="H40" s="13">
        <f t="shared" si="4"/>
        <v>247690.51199999999</v>
      </c>
      <c r="I40" s="14">
        <f t="shared" si="2"/>
        <v>6372828.5120000001</v>
      </c>
      <c r="J40" s="50"/>
      <c r="K40" s="50"/>
    </row>
    <row r="41" spans="2:16" x14ac:dyDescent="0.35">
      <c r="B41" s="15" t="s">
        <v>27</v>
      </c>
      <c r="C41" s="13">
        <v>1200000</v>
      </c>
      <c r="D41" s="10">
        <v>44808</v>
      </c>
      <c r="E41" s="10">
        <v>44926</v>
      </c>
      <c r="F41" s="75">
        <f t="shared" si="3"/>
        <v>118</v>
      </c>
      <c r="G41" s="12">
        <v>0.18</v>
      </c>
      <c r="H41" s="13">
        <f t="shared" ref="H41" si="5">C41*F41*G41/365</f>
        <v>69830.136986301368</v>
      </c>
      <c r="I41" s="14">
        <f t="shared" ref="I41" si="6">+C41+H41</f>
        <v>1269830.1369863013</v>
      </c>
      <c r="J41" s="50"/>
      <c r="K41" s="50"/>
    </row>
    <row r="42" spans="2:16" x14ac:dyDescent="0.35">
      <c r="B42" s="15"/>
      <c r="C42" s="7"/>
      <c r="D42" s="10"/>
      <c r="E42" s="10"/>
      <c r="F42" s="11"/>
      <c r="G42" s="12"/>
      <c r="H42" s="13"/>
      <c r="I42" s="14"/>
      <c r="J42" s="50"/>
      <c r="K42" s="50"/>
    </row>
    <row r="43" spans="2:16" x14ac:dyDescent="0.35">
      <c r="B43" s="16"/>
      <c r="C43" s="17">
        <f>SUM(C37:C42)</f>
        <v>17325138</v>
      </c>
      <c r="D43" s="18"/>
      <c r="E43" s="18"/>
      <c r="F43" s="19"/>
      <c r="G43" s="20"/>
      <c r="H43" s="17">
        <f>SUM(H37:H42)</f>
        <v>1041219.2791232876</v>
      </c>
      <c r="I43" s="21"/>
      <c r="J43" s="51"/>
      <c r="K43" s="51"/>
    </row>
    <row r="44" spans="2:16" x14ac:dyDescent="0.35">
      <c r="B44" s="9"/>
      <c r="C44" s="13"/>
      <c r="D44" s="10"/>
      <c r="E44" s="10"/>
      <c r="F44" s="22"/>
      <c r="G44" s="12"/>
      <c r="H44" s="17"/>
      <c r="I44" s="14"/>
      <c r="J44" s="50"/>
      <c r="K44" s="50"/>
    </row>
    <row r="45" spans="2:16" x14ac:dyDescent="0.35">
      <c r="B45" s="5"/>
      <c r="C45" s="269" t="s">
        <v>16</v>
      </c>
      <c r="D45" s="269"/>
      <c r="E45" s="269"/>
      <c r="F45" s="269"/>
      <c r="G45" s="269"/>
      <c r="H45" s="17">
        <f>+H43</f>
        <v>1041219.2791232876</v>
      </c>
      <c r="I45" s="14"/>
      <c r="J45" s="50"/>
      <c r="K45" s="50"/>
    </row>
    <row r="46" spans="2:16" x14ac:dyDescent="0.35">
      <c r="B46" s="5"/>
      <c r="C46" s="269" t="s">
        <v>17</v>
      </c>
      <c r="D46" s="269"/>
      <c r="E46" s="269"/>
      <c r="F46" s="269"/>
      <c r="G46" s="269"/>
      <c r="H46" s="17">
        <f>+C43</f>
        <v>17325138</v>
      </c>
      <c r="I46" s="14"/>
      <c r="J46" s="50"/>
      <c r="K46" s="50"/>
    </row>
    <row r="47" spans="2:16" ht="15" thickBot="1" x14ac:dyDescent="0.4">
      <c r="B47" s="43"/>
      <c r="C47" s="236"/>
      <c r="D47" s="236"/>
      <c r="E47" s="236"/>
      <c r="F47" s="236"/>
      <c r="G47" s="236"/>
      <c r="H47" s="44"/>
      <c r="I47" s="45"/>
    </row>
    <row r="48" spans="2:16" ht="15" thickBot="1" x14ac:dyDescent="0.4">
      <c r="B48" s="46"/>
      <c r="C48" s="281" t="s">
        <v>18</v>
      </c>
      <c r="D48" s="281"/>
      <c r="E48" s="281"/>
      <c r="F48" s="281"/>
      <c r="G48" s="281"/>
      <c r="H48" s="47">
        <f>+H46+H45</f>
        <v>18366357.279123288</v>
      </c>
      <c r="I48" s="48"/>
      <c r="J48" s="41"/>
      <c r="K48" s="41"/>
    </row>
    <row r="49" spans="2:11" x14ac:dyDescent="0.35">
      <c r="B49" s="1"/>
    </row>
    <row r="50" spans="2:11" x14ac:dyDescent="0.35">
      <c r="B50" s="1"/>
    </row>
    <row r="51" spans="2:11" x14ac:dyDescent="0.35">
      <c r="B51" s="1"/>
    </row>
    <row r="52" spans="2:11" x14ac:dyDescent="0.35">
      <c r="B52" s="1"/>
    </row>
    <row r="53" spans="2:11" ht="15" thickBot="1" x14ac:dyDescent="0.4">
      <c r="B53" s="1"/>
    </row>
    <row r="54" spans="2:11" ht="18.5" x14ac:dyDescent="0.45">
      <c r="B54" s="265" t="s">
        <v>26</v>
      </c>
      <c r="C54" s="266"/>
      <c r="D54" s="266"/>
      <c r="E54" s="266"/>
      <c r="F54" s="266"/>
      <c r="G54" s="266"/>
      <c r="H54" s="266"/>
      <c r="I54" s="267"/>
      <c r="J54" s="57"/>
      <c r="K54" s="57"/>
    </row>
    <row r="55" spans="2:11" ht="29" x14ac:dyDescent="0.35">
      <c r="B55" s="2" t="s">
        <v>22</v>
      </c>
      <c r="C55" s="3" t="s">
        <v>5</v>
      </c>
      <c r="D55" s="3" t="s">
        <v>6</v>
      </c>
      <c r="E55" s="3" t="s">
        <v>7</v>
      </c>
      <c r="F55" s="3" t="s">
        <v>8</v>
      </c>
      <c r="G55" s="3" t="s">
        <v>9</v>
      </c>
      <c r="H55" s="3" t="s">
        <v>10</v>
      </c>
      <c r="I55" s="4" t="s">
        <v>11</v>
      </c>
      <c r="J55" s="58"/>
      <c r="K55" s="58"/>
    </row>
    <row r="56" spans="2:11" x14ac:dyDescent="0.35">
      <c r="B56" s="5"/>
      <c r="C56" s="6"/>
      <c r="D56" s="7"/>
      <c r="E56" s="7"/>
      <c r="F56" s="7"/>
      <c r="G56" s="7"/>
      <c r="H56" s="7"/>
      <c r="I56" s="8"/>
    </row>
    <row r="57" spans="2:11" x14ac:dyDescent="0.35">
      <c r="B57" s="9" t="s">
        <v>27</v>
      </c>
      <c r="C57" s="7">
        <v>1200000</v>
      </c>
      <c r="D57" s="10">
        <v>44443</v>
      </c>
      <c r="E57" s="10">
        <v>44808</v>
      </c>
      <c r="F57" s="11">
        <f>+E57-D57</f>
        <v>365</v>
      </c>
      <c r="G57" s="12">
        <v>0.18</v>
      </c>
      <c r="H57" s="13">
        <f>C57*F57*G57/365</f>
        <v>216000</v>
      </c>
      <c r="I57" s="14">
        <f>+C57+H57</f>
        <v>1416000</v>
      </c>
      <c r="J57" s="50"/>
      <c r="K57" s="50"/>
    </row>
    <row r="58" spans="2:11" x14ac:dyDescent="0.35">
      <c r="B58" s="15"/>
      <c r="C58" s="7">
        <v>1200000</v>
      </c>
      <c r="D58" s="10">
        <v>44808</v>
      </c>
      <c r="E58" s="10">
        <v>44926</v>
      </c>
      <c r="F58" s="11">
        <f>+E58-D58</f>
        <v>118</v>
      </c>
      <c r="G58" s="12">
        <v>0.18</v>
      </c>
      <c r="H58" s="13">
        <f>C58*F58*G58/365</f>
        <v>69830.136986301368</v>
      </c>
      <c r="I58" s="14">
        <f>+C58+H58</f>
        <v>1269830.1369863013</v>
      </c>
      <c r="J58" s="50"/>
      <c r="K58" s="50"/>
    </row>
    <row r="59" spans="2:11" x14ac:dyDescent="0.35">
      <c r="B59" s="15"/>
      <c r="C59" s="13"/>
      <c r="D59" s="10"/>
      <c r="E59" s="10"/>
      <c r="F59" s="11"/>
      <c r="G59" s="12"/>
      <c r="H59" s="13"/>
      <c r="I59" s="14"/>
      <c r="J59" s="50"/>
      <c r="K59" s="50"/>
    </row>
    <row r="60" spans="2:11" x14ac:dyDescent="0.35">
      <c r="B60" s="15"/>
      <c r="C60" s="13"/>
      <c r="D60" s="10"/>
      <c r="E60" s="10"/>
      <c r="F60" s="11"/>
      <c r="G60" s="12"/>
      <c r="H60" s="13"/>
      <c r="I60" s="14"/>
      <c r="J60" s="50"/>
      <c r="K60" s="50"/>
    </row>
    <row r="61" spans="2:11" x14ac:dyDescent="0.35">
      <c r="B61" s="15"/>
      <c r="C61" s="7"/>
      <c r="D61" s="10"/>
      <c r="E61" s="10"/>
      <c r="F61" s="11"/>
      <c r="G61" s="12"/>
      <c r="H61" s="13"/>
      <c r="I61" s="14"/>
      <c r="J61" s="50"/>
      <c r="K61" s="50"/>
    </row>
    <row r="62" spans="2:11" x14ac:dyDescent="0.35">
      <c r="B62" s="16"/>
      <c r="C62" s="17">
        <f>SUM(C57:C61)</f>
        <v>2400000</v>
      </c>
      <c r="D62" s="18"/>
      <c r="E62" s="18"/>
      <c r="F62" s="19"/>
      <c r="G62" s="20"/>
      <c r="H62" s="17">
        <f>SUM(H57:H61)</f>
        <v>285830.1369863014</v>
      </c>
      <c r="I62" s="21"/>
      <c r="J62" s="51"/>
      <c r="K62" s="51"/>
    </row>
    <row r="63" spans="2:11" x14ac:dyDescent="0.35">
      <c r="B63" s="9"/>
      <c r="C63" s="13"/>
      <c r="D63" s="10"/>
      <c r="E63" s="10"/>
      <c r="F63" s="22"/>
      <c r="G63" s="12"/>
      <c r="H63" s="17"/>
      <c r="I63" s="14"/>
      <c r="J63" s="50"/>
      <c r="K63" s="50"/>
    </row>
    <row r="64" spans="2:11" x14ac:dyDescent="0.35">
      <c r="B64" s="5"/>
      <c r="C64" s="269" t="s">
        <v>16</v>
      </c>
      <c r="D64" s="269"/>
      <c r="E64" s="269"/>
      <c r="F64" s="269"/>
      <c r="G64" s="269"/>
      <c r="H64" s="17">
        <f>+H62</f>
        <v>285830.1369863014</v>
      </c>
      <c r="I64" s="14"/>
      <c r="J64" s="50"/>
      <c r="K64" s="50"/>
    </row>
    <row r="65" spans="2:11" x14ac:dyDescent="0.35">
      <c r="B65" s="5"/>
      <c r="C65" s="269" t="s">
        <v>17</v>
      </c>
      <c r="D65" s="269"/>
      <c r="E65" s="269"/>
      <c r="F65" s="269"/>
      <c r="G65" s="269"/>
      <c r="H65" s="17">
        <f>+C62</f>
        <v>2400000</v>
      </c>
      <c r="I65" s="14"/>
      <c r="J65" s="50"/>
      <c r="K65" s="50"/>
    </row>
    <row r="66" spans="2:11" ht="15" thickBot="1" x14ac:dyDescent="0.4">
      <c r="B66" s="43"/>
      <c r="C66" s="236"/>
      <c r="D66" s="236"/>
      <c r="E66" s="236"/>
      <c r="F66" s="236"/>
      <c r="G66" s="236"/>
      <c r="H66" s="44"/>
      <c r="I66" s="45"/>
    </row>
    <row r="67" spans="2:11" ht="15" thickBot="1" x14ac:dyDescent="0.4">
      <c r="B67" s="46"/>
      <c r="C67" s="281" t="s">
        <v>18</v>
      </c>
      <c r="D67" s="281"/>
      <c r="E67" s="281"/>
      <c r="F67" s="281"/>
      <c r="G67" s="281"/>
      <c r="H67" s="47">
        <f>+H65+H64</f>
        <v>2685830.1369863013</v>
      </c>
      <c r="I67" s="48"/>
      <c r="J67" s="41"/>
      <c r="K67" s="41"/>
    </row>
    <row r="73" spans="2:11" ht="15" thickBot="1" x14ac:dyDescent="0.4"/>
    <row r="74" spans="2:11" ht="15" thickBot="1" x14ac:dyDescent="0.4">
      <c r="B74" s="315" t="s">
        <v>80</v>
      </c>
      <c r="C74" s="316"/>
      <c r="D74" s="316"/>
      <c r="E74" s="317"/>
    </row>
    <row r="75" spans="2:11" ht="16" thickBot="1" x14ac:dyDescent="0.4">
      <c r="B75" s="301" t="s">
        <v>28</v>
      </c>
      <c r="C75" s="302"/>
      <c r="D75" s="302"/>
      <c r="E75" s="78">
        <v>17500000</v>
      </c>
    </row>
    <row r="76" spans="2:11" x14ac:dyDescent="0.35">
      <c r="B76" s="76" t="s">
        <v>29</v>
      </c>
      <c r="C76" s="303" t="s">
        <v>30</v>
      </c>
      <c r="D76" s="250"/>
      <c r="E76" s="35">
        <v>5982000</v>
      </c>
    </row>
    <row r="77" spans="2:11" x14ac:dyDescent="0.35">
      <c r="B77" s="5" t="s">
        <v>31</v>
      </c>
      <c r="C77" s="258" t="s">
        <v>30</v>
      </c>
      <c r="D77" s="247"/>
      <c r="E77" s="25">
        <v>4287100</v>
      </c>
    </row>
    <row r="78" spans="2:11" x14ac:dyDescent="0.35">
      <c r="B78" s="5" t="s">
        <v>32</v>
      </c>
      <c r="C78" s="258" t="s">
        <v>30</v>
      </c>
      <c r="D78" s="247"/>
      <c r="E78" s="25">
        <v>1495500</v>
      </c>
    </row>
    <row r="79" spans="2:11" x14ac:dyDescent="0.35">
      <c r="B79" s="52" t="s">
        <v>41</v>
      </c>
      <c r="C79" s="258" t="s">
        <v>30</v>
      </c>
      <c r="D79" s="247"/>
      <c r="E79" s="36">
        <v>2500000</v>
      </c>
    </row>
    <row r="80" spans="2:11" x14ac:dyDescent="0.35">
      <c r="B80" s="52" t="s">
        <v>61</v>
      </c>
      <c r="C80" s="258" t="s">
        <v>30</v>
      </c>
      <c r="D80" s="247"/>
      <c r="E80" s="36">
        <v>1000000</v>
      </c>
    </row>
    <row r="81" spans="2:7" x14ac:dyDescent="0.35">
      <c r="B81" s="52" t="s">
        <v>63</v>
      </c>
      <c r="C81" s="258" t="s">
        <v>30</v>
      </c>
      <c r="D81" s="247"/>
      <c r="E81" s="36">
        <v>2191900</v>
      </c>
    </row>
    <row r="82" spans="2:7" x14ac:dyDescent="0.35">
      <c r="B82" s="52" t="s">
        <v>52</v>
      </c>
      <c r="C82" s="258" t="s">
        <v>30</v>
      </c>
      <c r="D82" s="247"/>
      <c r="E82" s="36">
        <v>1994000</v>
      </c>
    </row>
    <row r="83" spans="2:7" x14ac:dyDescent="0.35">
      <c r="B83" s="52" t="s">
        <v>60</v>
      </c>
      <c r="C83" s="258" t="s">
        <v>30</v>
      </c>
      <c r="D83" s="247"/>
      <c r="E83" s="36">
        <v>2370600</v>
      </c>
    </row>
    <row r="84" spans="2:7" x14ac:dyDescent="0.35">
      <c r="B84" s="52" t="s">
        <v>72</v>
      </c>
      <c r="C84" s="258" t="s">
        <v>30</v>
      </c>
      <c r="D84" s="247"/>
      <c r="E84" s="36">
        <v>7477500</v>
      </c>
    </row>
    <row r="85" spans="2:7" x14ac:dyDescent="0.35">
      <c r="B85" s="52" t="s">
        <v>73</v>
      </c>
      <c r="C85" s="258" t="s">
        <v>30</v>
      </c>
      <c r="D85" s="247"/>
      <c r="E85" s="36">
        <v>4985000</v>
      </c>
    </row>
    <row r="86" spans="2:7" x14ac:dyDescent="0.35">
      <c r="B86" s="91" t="s">
        <v>77</v>
      </c>
      <c r="C86" s="258" t="s">
        <v>30</v>
      </c>
      <c r="D86" s="247"/>
      <c r="E86" s="126">
        <v>1194000</v>
      </c>
    </row>
    <row r="87" spans="2:7" x14ac:dyDescent="0.35">
      <c r="B87" s="91" t="s">
        <v>78</v>
      </c>
      <c r="C87" s="258" t="s">
        <v>30</v>
      </c>
      <c r="D87" s="247"/>
      <c r="E87" s="126">
        <v>1000000</v>
      </c>
    </row>
    <row r="88" spans="2:7" ht="15" thickBot="1" x14ac:dyDescent="0.4">
      <c r="B88" s="127"/>
      <c r="C88" s="307"/>
      <c r="D88" s="256"/>
      <c r="E88" s="128"/>
    </row>
    <row r="89" spans="2:7" ht="15" thickBot="1" x14ac:dyDescent="0.4">
      <c r="B89" s="309" t="s">
        <v>58</v>
      </c>
      <c r="C89" s="310"/>
      <c r="D89" s="311"/>
      <c r="E89" s="79">
        <f>SUM(E75:E88)</f>
        <v>53977600</v>
      </c>
    </row>
    <row r="90" spans="2:7" x14ac:dyDescent="0.35">
      <c r="B90" s="76"/>
      <c r="C90" s="308"/>
      <c r="D90" s="308"/>
      <c r="E90" s="77"/>
    </row>
    <row r="91" spans="2:7" x14ac:dyDescent="0.35">
      <c r="B91" s="5" t="s">
        <v>33</v>
      </c>
      <c r="C91" s="257" t="s">
        <v>39</v>
      </c>
      <c r="D91" s="257"/>
      <c r="E91" s="25">
        <v>1100000</v>
      </c>
    </row>
    <row r="92" spans="2:7" x14ac:dyDescent="0.35">
      <c r="B92" s="5" t="s">
        <v>35</v>
      </c>
      <c r="C92" s="257" t="s">
        <v>57</v>
      </c>
      <c r="D92" s="257"/>
      <c r="E92" s="25">
        <v>5000000</v>
      </c>
    </row>
    <row r="93" spans="2:7" x14ac:dyDescent="0.35">
      <c r="B93" s="5" t="s">
        <v>55</v>
      </c>
      <c r="C93" s="257" t="s">
        <v>57</v>
      </c>
      <c r="D93" s="257"/>
      <c r="E93" s="25">
        <v>2000000</v>
      </c>
    </row>
    <row r="94" spans="2:7" x14ac:dyDescent="0.35">
      <c r="B94" s="5" t="s">
        <v>56</v>
      </c>
      <c r="C94" s="257" t="s">
        <v>57</v>
      </c>
      <c r="D94" s="257"/>
      <c r="E94" s="25">
        <v>1500000</v>
      </c>
    </row>
    <row r="95" spans="2:7" x14ac:dyDescent="0.35">
      <c r="B95" s="5" t="s">
        <v>62</v>
      </c>
      <c r="C95" s="257" t="s">
        <v>57</v>
      </c>
      <c r="D95" s="257"/>
      <c r="E95" s="25">
        <v>6500000</v>
      </c>
    </row>
    <row r="96" spans="2:7" x14ac:dyDescent="0.35">
      <c r="B96" s="52" t="s">
        <v>79</v>
      </c>
      <c r="C96" s="257" t="s">
        <v>57</v>
      </c>
      <c r="D96" s="257"/>
      <c r="E96" s="25">
        <v>15200000</v>
      </c>
      <c r="G96">
        <v>203</v>
      </c>
    </row>
    <row r="97" spans="2:7" ht="13.75" customHeight="1" x14ac:dyDescent="0.35">
      <c r="B97" s="52" t="s">
        <v>78</v>
      </c>
      <c r="C97" s="257" t="s">
        <v>57</v>
      </c>
      <c r="D97" s="257"/>
      <c r="E97" s="25">
        <v>4800000</v>
      </c>
      <c r="G97">
        <v>806</v>
      </c>
    </row>
    <row r="98" spans="2:7" ht="15" thickBot="1" x14ac:dyDescent="0.4">
      <c r="B98" s="127"/>
      <c r="C98" s="221"/>
      <c r="D98" s="221"/>
      <c r="E98" s="128"/>
    </row>
    <row r="99" spans="2:7" ht="16" thickBot="1" x14ac:dyDescent="0.4">
      <c r="B99" s="312" t="s">
        <v>59</v>
      </c>
      <c r="C99" s="313"/>
      <c r="D99" s="314"/>
      <c r="E99" s="81">
        <f>SUM(E91:E98)</f>
        <v>36100000</v>
      </c>
    </row>
    <row r="100" spans="2:7" ht="16" thickBot="1" x14ac:dyDescent="0.4">
      <c r="B100" s="304" t="s">
        <v>82</v>
      </c>
      <c r="C100" s="305"/>
      <c r="D100" s="306"/>
      <c r="E100" s="80">
        <f>+E89-E99</f>
        <v>17877600</v>
      </c>
    </row>
  </sheetData>
  <mergeCells count="85">
    <mergeCell ref="C66:G66"/>
    <mergeCell ref="C94:D94"/>
    <mergeCell ref="C85:D85"/>
    <mergeCell ref="C97:D97"/>
    <mergeCell ref="B74:E74"/>
    <mergeCell ref="B100:D100"/>
    <mergeCell ref="C79:D79"/>
    <mergeCell ref="C88:D88"/>
    <mergeCell ref="C91:D91"/>
    <mergeCell ref="C92:D92"/>
    <mergeCell ref="C80:D80"/>
    <mergeCell ref="C81:D81"/>
    <mergeCell ref="C95:D95"/>
    <mergeCell ref="C98:D98"/>
    <mergeCell ref="C90:D90"/>
    <mergeCell ref="B89:D89"/>
    <mergeCell ref="B99:D99"/>
    <mergeCell ref="C86:D86"/>
    <mergeCell ref="C87:D87"/>
    <mergeCell ref="C96:D96"/>
    <mergeCell ref="C82:D82"/>
    <mergeCell ref="N24:O24"/>
    <mergeCell ref="C83:D83"/>
    <mergeCell ref="C84:D84"/>
    <mergeCell ref="C93:D93"/>
    <mergeCell ref="N30:O30"/>
    <mergeCell ref="B75:D75"/>
    <mergeCell ref="C76:D76"/>
    <mergeCell ref="C77:D77"/>
    <mergeCell ref="C78:D78"/>
    <mergeCell ref="C67:G67"/>
    <mergeCell ref="C46:G46"/>
    <mergeCell ref="C47:G47"/>
    <mergeCell ref="C48:G48"/>
    <mergeCell ref="B54:I54"/>
    <mergeCell ref="C64:G64"/>
    <mergeCell ref="C65:G65"/>
    <mergeCell ref="C22:D22"/>
    <mergeCell ref="N37:O37"/>
    <mergeCell ref="M7:O7"/>
    <mergeCell ref="N8:O8"/>
    <mergeCell ref="N9:O9"/>
    <mergeCell ref="N10:O10"/>
    <mergeCell ref="N11:O11"/>
    <mergeCell ref="N14:O14"/>
    <mergeCell ref="N15:O15"/>
    <mergeCell ref="N12:O12"/>
    <mergeCell ref="N13:O13"/>
    <mergeCell ref="N21:O21"/>
    <mergeCell ref="N16:O16"/>
    <mergeCell ref="N17:O17"/>
    <mergeCell ref="N22:O22"/>
    <mergeCell ref="N23:O23"/>
    <mergeCell ref="N25:O25"/>
    <mergeCell ref="C45:G45"/>
    <mergeCell ref="B2:D2"/>
    <mergeCell ref="B3:D3"/>
    <mergeCell ref="B4:D4"/>
    <mergeCell ref="B20:D20"/>
    <mergeCell ref="B19:D19"/>
    <mergeCell ref="B5:D5"/>
    <mergeCell ref="B6:D6"/>
    <mergeCell ref="B16:D16"/>
    <mergeCell ref="B18:D18"/>
    <mergeCell ref="B17:D17"/>
    <mergeCell ref="C26:D26"/>
    <mergeCell ref="C27:D27"/>
    <mergeCell ref="C28:D28"/>
    <mergeCell ref="C21:D21"/>
    <mergeCell ref="N26:O26"/>
    <mergeCell ref="C23:D23"/>
    <mergeCell ref="C25:D25"/>
    <mergeCell ref="N36:O36"/>
    <mergeCell ref="N35:O35"/>
    <mergeCell ref="N28:O28"/>
    <mergeCell ref="N29:O29"/>
    <mergeCell ref="N34:O34"/>
    <mergeCell ref="N33:O33"/>
    <mergeCell ref="N32:O32"/>
    <mergeCell ref="N31:O31"/>
    <mergeCell ref="C29:D29"/>
    <mergeCell ref="C30:D30"/>
    <mergeCell ref="C24:D24"/>
    <mergeCell ref="B34:I34"/>
    <mergeCell ref="N27:O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I56"/>
  <sheetViews>
    <sheetView workbookViewId="0">
      <selection activeCell="M1" sqref="M1"/>
    </sheetView>
  </sheetViews>
  <sheetFormatPr defaultColWidth="10.81640625" defaultRowHeight="14.5" x14ac:dyDescent="0.35"/>
  <cols>
    <col min="1" max="1" width="6.54296875" customWidth="1"/>
    <col min="3" max="3" width="11.6328125" bestFit="1" customWidth="1"/>
    <col min="6" max="7" width="10.81640625" style="1"/>
    <col min="8" max="8" width="11.81640625" style="1" bestFit="1" customWidth="1"/>
    <col min="9" max="9" width="10.81640625" style="1"/>
    <col min="10" max="10" width="5.81640625" customWidth="1"/>
  </cols>
  <sheetData>
    <row r="3" spans="2:9" ht="15" thickBot="1" x14ac:dyDescent="0.35"/>
    <row r="4" spans="2:9" ht="18.649999999999999" thickBot="1" x14ac:dyDescent="0.4">
      <c r="B4" s="238" t="s">
        <v>65</v>
      </c>
      <c r="C4" s="239"/>
      <c r="D4" s="239"/>
      <c r="E4" s="239"/>
      <c r="F4" s="239"/>
      <c r="G4" s="239"/>
      <c r="H4" s="239"/>
      <c r="I4" s="240"/>
    </row>
    <row r="5" spans="2:9" s="86" customFormat="1" ht="29.4" thickBot="1" x14ac:dyDescent="0.35">
      <c r="B5" s="83" t="s">
        <v>22</v>
      </c>
      <c r="C5" s="84" t="s">
        <v>5</v>
      </c>
      <c r="D5" s="84" t="s">
        <v>6</v>
      </c>
      <c r="E5" s="84" t="s">
        <v>7</v>
      </c>
      <c r="F5" s="84" t="s">
        <v>8</v>
      </c>
      <c r="G5" s="84" t="s">
        <v>9</v>
      </c>
      <c r="H5" s="84" t="s">
        <v>10</v>
      </c>
      <c r="I5" s="85" t="s">
        <v>11</v>
      </c>
    </row>
    <row r="6" spans="2:9" ht="14.4" x14ac:dyDescent="0.3">
      <c r="B6" s="28"/>
      <c r="C6" s="82"/>
      <c r="D6" s="29"/>
      <c r="E6" s="29"/>
      <c r="F6" s="29"/>
      <c r="G6" s="29"/>
      <c r="H6" s="29"/>
      <c r="I6" s="30"/>
    </row>
    <row r="7" spans="2:9" ht="14.4" x14ac:dyDescent="0.3">
      <c r="B7" s="28" t="s">
        <v>74</v>
      </c>
      <c r="C7" s="24">
        <v>17500000</v>
      </c>
      <c r="D7" s="87">
        <v>44926</v>
      </c>
      <c r="E7" s="87">
        <v>45291</v>
      </c>
      <c r="F7" s="75">
        <f>+E7-D7</f>
        <v>365</v>
      </c>
      <c r="G7" s="88">
        <v>0.18</v>
      </c>
      <c r="H7" s="89">
        <f>C7*F7*G7/365</f>
        <v>3150000</v>
      </c>
      <c r="I7" s="27">
        <f>+C7+H7</f>
        <v>20650000</v>
      </c>
    </row>
    <row r="8" spans="2:9" ht="14.4" x14ac:dyDescent="0.3">
      <c r="B8" s="28" t="s">
        <v>29</v>
      </c>
      <c r="C8" s="24">
        <v>5982000</v>
      </c>
      <c r="D8" s="87">
        <v>44964</v>
      </c>
      <c r="E8" s="87">
        <v>45291</v>
      </c>
      <c r="F8" s="75">
        <f>+E8-D8</f>
        <v>327</v>
      </c>
      <c r="G8" s="88">
        <v>0.18</v>
      </c>
      <c r="H8" s="89">
        <f t="shared" ref="H8:H15" si="0">C8*F8*G8/365</f>
        <v>964658.95890410955</v>
      </c>
      <c r="I8" s="27">
        <f>+C8+H8</f>
        <v>6946658.9589041099</v>
      </c>
    </row>
    <row r="9" spans="2:9" ht="14.4" x14ac:dyDescent="0.3">
      <c r="B9" s="5" t="s">
        <v>31</v>
      </c>
      <c r="C9" s="24">
        <v>4287100</v>
      </c>
      <c r="D9" s="87">
        <v>44986</v>
      </c>
      <c r="E9" s="87">
        <v>45291</v>
      </c>
      <c r="F9" s="75">
        <f>+E9-D9</f>
        <v>305</v>
      </c>
      <c r="G9" s="88">
        <v>0.18</v>
      </c>
      <c r="H9" s="89">
        <f t="shared" si="0"/>
        <v>644826.82191780827</v>
      </c>
      <c r="I9" s="27">
        <f t="shared" ref="I9:I14" si="1">+C9+H9</f>
        <v>4931926.8219178086</v>
      </c>
    </row>
    <row r="10" spans="2:9" ht="14.4" x14ac:dyDescent="0.3">
      <c r="B10" s="5" t="s">
        <v>32</v>
      </c>
      <c r="C10" s="24">
        <v>1495500</v>
      </c>
      <c r="D10" s="87">
        <v>45031</v>
      </c>
      <c r="E10" s="87">
        <v>45291</v>
      </c>
      <c r="F10" s="75">
        <f t="shared" ref="F10:F14" si="2">+E10-D10</f>
        <v>260</v>
      </c>
      <c r="G10" s="88">
        <v>0.18</v>
      </c>
      <c r="H10" s="89">
        <f t="shared" si="0"/>
        <v>191751.78082191781</v>
      </c>
      <c r="I10" s="27">
        <f t="shared" si="1"/>
        <v>1687251.7808219178</v>
      </c>
    </row>
    <row r="11" spans="2:9" ht="14.4" x14ac:dyDescent="0.3">
      <c r="B11" s="52" t="s">
        <v>41</v>
      </c>
      <c r="C11" s="24">
        <v>2500000</v>
      </c>
      <c r="D11" s="87">
        <v>45130</v>
      </c>
      <c r="E11" s="87">
        <v>45291</v>
      </c>
      <c r="F11" s="75">
        <f t="shared" si="2"/>
        <v>161</v>
      </c>
      <c r="G11" s="88">
        <v>0.18</v>
      </c>
      <c r="H11" s="89">
        <f t="shared" si="0"/>
        <v>198493.15068493152</v>
      </c>
      <c r="I11" s="27">
        <f t="shared" si="1"/>
        <v>2698493.1506849313</v>
      </c>
    </row>
    <row r="12" spans="2:9" ht="14.4" x14ac:dyDescent="0.3">
      <c r="B12" s="52" t="s">
        <v>61</v>
      </c>
      <c r="C12" s="24">
        <v>1000000</v>
      </c>
      <c r="D12" s="87">
        <v>45157</v>
      </c>
      <c r="E12" s="87">
        <v>45291</v>
      </c>
      <c r="F12" s="75">
        <f t="shared" si="2"/>
        <v>134</v>
      </c>
      <c r="G12" s="88">
        <v>0.18</v>
      </c>
      <c r="H12" s="89">
        <f t="shared" si="0"/>
        <v>66082.191780821915</v>
      </c>
      <c r="I12" s="27">
        <f t="shared" si="1"/>
        <v>1066082.1917808219</v>
      </c>
    </row>
    <row r="13" spans="2:9" ht="14.4" x14ac:dyDescent="0.3">
      <c r="B13" s="52" t="s">
        <v>63</v>
      </c>
      <c r="C13" s="24">
        <v>2191900</v>
      </c>
      <c r="D13" s="87">
        <v>45192</v>
      </c>
      <c r="E13" s="87">
        <v>45291</v>
      </c>
      <c r="F13" s="75">
        <f t="shared" ref="F13" si="3">+E13-D13</f>
        <v>99</v>
      </c>
      <c r="G13" s="88">
        <v>0.18</v>
      </c>
      <c r="H13" s="89">
        <f t="shared" si="0"/>
        <v>107012.76164383562</v>
      </c>
      <c r="I13" s="27">
        <f t="shared" ref="I13" si="4">+C13+H13</f>
        <v>2298912.7616438358</v>
      </c>
    </row>
    <row r="14" spans="2:9" ht="14.4" x14ac:dyDescent="0.3">
      <c r="B14" s="52" t="s">
        <v>52</v>
      </c>
      <c r="C14" s="24">
        <v>1994000</v>
      </c>
      <c r="D14" s="87">
        <v>45253</v>
      </c>
      <c r="E14" s="87">
        <v>45291</v>
      </c>
      <c r="F14" s="75">
        <f t="shared" si="2"/>
        <v>38</v>
      </c>
      <c r="G14" s="88">
        <v>0.18</v>
      </c>
      <c r="H14" s="89">
        <f t="shared" si="0"/>
        <v>37367.013698630137</v>
      </c>
      <c r="I14" s="27">
        <f t="shared" si="1"/>
        <v>2031367.01369863</v>
      </c>
    </row>
    <row r="15" spans="2:9" ht="14.4" x14ac:dyDescent="0.3">
      <c r="B15" s="52" t="s">
        <v>60</v>
      </c>
      <c r="C15" s="24">
        <v>2370600</v>
      </c>
      <c r="D15" s="87">
        <v>45281</v>
      </c>
      <c r="E15" s="87">
        <v>45291</v>
      </c>
      <c r="F15" s="75">
        <f t="shared" ref="F15" si="5">+E15-D15</f>
        <v>10</v>
      </c>
      <c r="G15" s="88">
        <v>0.18</v>
      </c>
      <c r="H15" s="89">
        <f t="shared" si="0"/>
        <v>11690.630136986301</v>
      </c>
      <c r="I15" s="27">
        <f t="shared" ref="I15:I17" si="6">+C15+H15</f>
        <v>2382290.6301369863</v>
      </c>
    </row>
    <row r="16" spans="2:9" x14ac:dyDescent="0.35">
      <c r="B16" s="52" t="s">
        <v>72</v>
      </c>
      <c r="C16" s="24">
        <v>7477500</v>
      </c>
      <c r="D16" s="87"/>
      <c r="E16" s="87"/>
      <c r="F16" s="75"/>
      <c r="G16" s="88"/>
      <c r="H16" s="89"/>
      <c r="I16" s="27">
        <f t="shared" si="6"/>
        <v>7477500</v>
      </c>
    </row>
    <row r="17" spans="2:9" x14ac:dyDescent="0.35">
      <c r="B17" s="15" t="s">
        <v>73</v>
      </c>
      <c r="C17" s="24">
        <v>4985000</v>
      </c>
      <c r="D17" s="87"/>
      <c r="E17" s="87"/>
      <c r="F17" s="75"/>
      <c r="G17" s="88"/>
      <c r="H17" s="89"/>
      <c r="I17" s="27">
        <f t="shared" si="6"/>
        <v>4985000</v>
      </c>
    </row>
    <row r="18" spans="2:9" ht="15" thickBot="1" x14ac:dyDescent="0.4">
      <c r="B18" s="91"/>
      <c r="C18" s="74"/>
      <c r="D18" s="92"/>
      <c r="E18" s="92"/>
      <c r="F18" s="93"/>
      <c r="G18" s="94"/>
      <c r="H18" s="95"/>
      <c r="I18" s="34"/>
    </row>
    <row r="19" spans="2:9" ht="15" thickBot="1" x14ac:dyDescent="0.4">
      <c r="B19" s="103" t="s">
        <v>64</v>
      </c>
      <c r="C19" s="104">
        <f>SUM(C7:C18)</f>
        <v>51783600</v>
      </c>
      <c r="D19" s="105"/>
      <c r="E19" s="105"/>
      <c r="F19" s="106"/>
      <c r="G19" s="107"/>
      <c r="H19" s="104">
        <f>SUM(H7:H18)</f>
        <v>5371883.3095890405</v>
      </c>
      <c r="I19" s="53"/>
    </row>
    <row r="20" spans="2:9" x14ac:dyDescent="0.35">
      <c r="B20" s="96"/>
      <c r="C20" s="97"/>
      <c r="D20" s="98"/>
      <c r="E20" s="98"/>
      <c r="F20" s="99"/>
      <c r="G20" s="100"/>
      <c r="H20" s="101"/>
      <c r="I20" s="102"/>
    </row>
    <row r="21" spans="2:9" ht="15" thickBot="1" x14ac:dyDescent="0.4">
      <c r="B21" s="52"/>
      <c r="C21" s="236"/>
      <c r="D21" s="236"/>
      <c r="E21" s="236"/>
      <c r="F21" s="236"/>
      <c r="G21" s="236"/>
      <c r="H21" s="90"/>
      <c r="I21" s="36"/>
    </row>
    <row r="22" spans="2:9" ht="19" thickBot="1" x14ac:dyDescent="0.5">
      <c r="B22" s="217" t="s">
        <v>18</v>
      </c>
      <c r="C22" s="218"/>
      <c r="D22" s="218"/>
      <c r="E22" s="218"/>
      <c r="F22" s="218"/>
      <c r="G22" s="237"/>
      <c r="H22" s="120">
        <f>+C19+H19</f>
        <v>57155483.309589043</v>
      </c>
      <c r="I22" s="121"/>
    </row>
    <row r="24" spans="2:9" ht="15" thickBot="1" x14ac:dyDescent="0.4"/>
    <row r="25" spans="2:9" ht="19" thickBot="1" x14ac:dyDescent="0.5">
      <c r="B25" s="238" t="s">
        <v>66</v>
      </c>
      <c r="C25" s="239"/>
      <c r="D25" s="239"/>
      <c r="E25" s="239"/>
      <c r="F25" s="239"/>
      <c r="G25" s="239"/>
      <c r="H25" s="239"/>
      <c r="I25" s="240"/>
    </row>
    <row r="26" spans="2:9" ht="29.5" thickBot="1" x14ac:dyDescent="0.4">
      <c r="B26" s="83" t="s">
        <v>22</v>
      </c>
      <c r="C26" s="84" t="s">
        <v>5</v>
      </c>
      <c r="D26" s="84" t="s">
        <v>6</v>
      </c>
      <c r="E26" s="84" t="s">
        <v>7</v>
      </c>
      <c r="F26" s="84" t="s">
        <v>8</v>
      </c>
      <c r="G26" s="84" t="s">
        <v>9</v>
      </c>
      <c r="H26" s="84" t="s">
        <v>10</v>
      </c>
      <c r="I26" s="85" t="s">
        <v>11</v>
      </c>
    </row>
    <row r="27" spans="2:9" x14ac:dyDescent="0.35">
      <c r="B27" s="28"/>
      <c r="C27" s="82"/>
      <c r="D27" s="29"/>
      <c r="E27" s="29"/>
      <c r="F27" s="29"/>
      <c r="G27" s="29"/>
      <c r="H27" s="29"/>
      <c r="I27" s="30"/>
    </row>
    <row r="28" spans="2:9" x14ac:dyDescent="0.35">
      <c r="B28" s="52" t="s">
        <v>33</v>
      </c>
      <c r="C28" s="24">
        <v>1100000</v>
      </c>
      <c r="D28" s="87">
        <v>45043</v>
      </c>
      <c r="E28" s="87">
        <v>45291</v>
      </c>
      <c r="F28" s="75">
        <f>+E28-D28</f>
        <v>248</v>
      </c>
      <c r="G28" s="88">
        <v>0.18</v>
      </c>
      <c r="H28" s="89">
        <f>C28*F28*G28/365</f>
        <v>134531.50684931508</v>
      </c>
      <c r="I28" s="27">
        <f>+C28+H28</f>
        <v>1234531.506849315</v>
      </c>
    </row>
    <row r="29" spans="2:9" x14ac:dyDescent="0.35">
      <c r="B29" s="52" t="s">
        <v>35</v>
      </c>
      <c r="C29" s="24">
        <v>5000000</v>
      </c>
      <c r="D29" s="87">
        <v>45048</v>
      </c>
      <c r="E29" s="87">
        <v>45291</v>
      </c>
      <c r="F29" s="75">
        <f>+E29-D29</f>
        <v>243</v>
      </c>
      <c r="G29" s="88">
        <v>0.18</v>
      </c>
      <c r="H29" s="89">
        <f>C29*F29*G29/365</f>
        <v>599178.08219178079</v>
      </c>
      <c r="I29" s="27">
        <f>+C29+H29</f>
        <v>5599178.0821917811</v>
      </c>
    </row>
    <row r="30" spans="2:9" x14ac:dyDescent="0.35">
      <c r="B30" s="52" t="s">
        <v>55</v>
      </c>
      <c r="C30" s="24">
        <v>2000000</v>
      </c>
      <c r="D30" s="87">
        <v>45225</v>
      </c>
      <c r="E30" s="87">
        <v>45291</v>
      </c>
      <c r="F30" s="75">
        <f>+E30-D30</f>
        <v>66</v>
      </c>
      <c r="G30" s="88">
        <v>0.18</v>
      </c>
      <c r="H30" s="89">
        <f>C30*F30*G30/365</f>
        <v>65095.890410958906</v>
      </c>
      <c r="I30" s="27">
        <f t="shared" ref="I30:I32" si="7">+C30+H30</f>
        <v>2065095.8904109588</v>
      </c>
    </row>
    <row r="31" spans="2:9" x14ac:dyDescent="0.35">
      <c r="B31" s="52" t="s">
        <v>56</v>
      </c>
      <c r="C31" s="24">
        <v>1500000</v>
      </c>
      <c r="D31" s="87">
        <v>45235</v>
      </c>
      <c r="E31" s="87">
        <v>45291</v>
      </c>
      <c r="F31" s="75">
        <f t="shared" ref="F31:F32" si="8">+E31-D31</f>
        <v>56</v>
      </c>
      <c r="G31" s="88">
        <v>0.18</v>
      </c>
      <c r="H31" s="89">
        <f t="shared" ref="H31:H32" si="9">C31*F31*G31/365</f>
        <v>41424.657534246573</v>
      </c>
      <c r="I31" s="27">
        <f t="shared" si="7"/>
        <v>1541424.6575342466</v>
      </c>
    </row>
    <row r="32" spans="2:9" x14ac:dyDescent="0.35">
      <c r="B32" s="52" t="s">
        <v>62</v>
      </c>
      <c r="C32" s="24">
        <v>6500000</v>
      </c>
      <c r="D32" s="87">
        <v>45236</v>
      </c>
      <c r="E32" s="87">
        <v>45291</v>
      </c>
      <c r="F32" s="75">
        <f t="shared" si="8"/>
        <v>55</v>
      </c>
      <c r="G32" s="88">
        <v>0.18</v>
      </c>
      <c r="H32" s="89">
        <f t="shared" si="9"/>
        <v>176301.36986301371</v>
      </c>
      <c r="I32" s="27">
        <f t="shared" si="7"/>
        <v>6676301.3698630137</v>
      </c>
    </row>
    <row r="33" spans="2:9" x14ac:dyDescent="0.35">
      <c r="B33" s="15"/>
      <c r="C33" s="24"/>
      <c r="D33" s="87"/>
      <c r="E33" s="87"/>
      <c r="F33" s="75"/>
      <c r="G33" s="88"/>
      <c r="H33" s="89"/>
      <c r="I33" s="27"/>
    </row>
    <row r="34" spans="2:9" ht="15" thickBot="1" x14ac:dyDescent="0.4">
      <c r="B34" s="91"/>
      <c r="C34" s="74"/>
      <c r="D34" s="92"/>
      <c r="E34" s="92"/>
      <c r="F34" s="93"/>
      <c r="G34" s="94"/>
      <c r="H34" s="95"/>
      <c r="I34" s="34"/>
    </row>
    <row r="35" spans="2:9" s="108" customFormat="1" ht="19" thickBot="1" x14ac:dyDescent="0.5">
      <c r="B35" s="115" t="s">
        <v>64</v>
      </c>
      <c r="C35" s="116">
        <f>SUM(C28:C34)</f>
        <v>16100000</v>
      </c>
      <c r="D35" s="117"/>
      <c r="E35" s="117"/>
      <c r="F35" s="118"/>
      <c r="G35" s="119"/>
      <c r="H35" s="120">
        <f>SUM(H28:H34)</f>
        <v>1016531.5068493151</v>
      </c>
      <c r="I35" s="114"/>
    </row>
    <row r="36" spans="2:9" ht="15" thickBot="1" x14ac:dyDescent="0.4"/>
    <row r="37" spans="2:9" x14ac:dyDescent="0.35">
      <c r="E37" s="320" t="s">
        <v>67</v>
      </c>
      <c r="F37" s="321"/>
      <c r="G37" s="321"/>
      <c r="H37" s="109">
        <f>+C19</f>
        <v>51783600</v>
      </c>
    </row>
    <row r="38" spans="2:9" x14ac:dyDescent="0.35">
      <c r="E38" s="322" t="s">
        <v>75</v>
      </c>
      <c r="F38" s="257"/>
      <c r="G38" s="257"/>
      <c r="H38" s="27">
        <f>+H19</f>
        <v>5371883.3095890405</v>
      </c>
    </row>
    <row r="39" spans="2:9" ht="15" thickBot="1" x14ac:dyDescent="0.4">
      <c r="E39" s="323"/>
      <c r="F39" s="262"/>
      <c r="G39" s="262"/>
      <c r="H39" s="36"/>
    </row>
    <row r="40" spans="2:9" ht="15" thickBot="1" x14ac:dyDescent="0.4">
      <c r="E40" s="324" t="s">
        <v>68</v>
      </c>
      <c r="F40" s="325"/>
      <c r="G40" s="325"/>
      <c r="H40" s="112">
        <f>SUM(H37:H39)</f>
        <v>57155483.309589043</v>
      </c>
    </row>
    <row r="41" spans="2:9" x14ac:dyDescent="0.35">
      <c r="E41" s="320"/>
      <c r="F41" s="321"/>
      <c r="G41" s="321"/>
      <c r="H41" s="35"/>
    </row>
    <row r="42" spans="2:9" x14ac:dyDescent="0.35">
      <c r="E42" s="322" t="s">
        <v>69</v>
      </c>
      <c r="F42" s="257"/>
      <c r="G42" s="257"/>
      <c r="H42" s="27">
        <f>+C35</f>
        <v>16100000</v>
      </c>
    </row>
    <row r="43" spans="2:9" x14ac:dyDescent="0.35">
      <c r="E43" s="322" t="s">
        <v>76</v>
      </c>
      <c r="F43" s="257"/>
      <c r="G43" s="257"/>
      <c r="H43" s="27">
        <f>+H35</f>
        <v>1016531.5068493151</v>
      </c>
    </row>
    <row r="44" spans="2:9" ht="15" thickBot="1" x14ac:dyDescent="0.4">
      <c r="E44" s="220"/>
      <c r="F44" s="221"/>
      <c r="G44" s="221"/>
      <c r="H44" s="110"/>
    </row>
    <row r="45" spans="2:9" ht="15" thickBot="1" x14ac:dyDescent="0.4">
      <c r="E45" s="222" t="s">
        <v>70</v>
      </c>
      <c r="F45" s="223"/>
      <c r="G45" s="223"/>
      <c r="H45" s="113">
        <f>SUM(H41:H44)</f>
        <v>17116531.506849315</v>
      </c>
    </row>
    <row r="46" spans="2:9" ht="15" thickBot="1" x14ac:dyDescent="0.4">
      <c r="E46" s="224"/>
      <c r="F46" s="225"/>
      <c r="G46" s="226"/>
      <c r="H46" s="111"/>
    </row>
    <row r="47" spans="2:9" ht="19" thickBot="1" x14ac:dyDescent="0.5">
      <c r="E47" s="318" t="s">
        <v>71</v>
      </c>
      <c r="F47" s="319"/>
      <c r="G47" s="319"/>
      <c r="H47" s="122">
        <f>+H40-H45</f>
        <v>40038951.802739725</v>
      </c>
    </row>
    <row r="56" ht="15" customHeight="1" x14ac:dyDescent="0.35"/>
  </sheetData>
  <mergeCells count="15">
    <mergeCell ref="B4:I4"/>
    <mergeCell ref="C21:G21"/>
    <mergeCell ref="B25:I25"/>
    <mergeCell ref="E46:G46"/>
    <mergeCell ref="B22:G22"/>
    <mergeCell ref="E44:G44"/>
    <mergeCell ref="E43:G43"/>
    <mergeCell ref="E45:G45"/>
    <mergeCell ref="E47:G47"/>
    <mergeCell ref="E37:G37"/>
    <mergeCell ref="E38:G38"/>
    <mergeCell ref="E39:G39"/>
    <mergeCell ref="E40:G40"/>
    <mergeCell ref="E41:G41"/>
    <mergeCell ref="E42:G42"/>
  </mergeCells>
  <printOptions horizontalCentered="1"/>
  <pageMargins left="0.25" right="0.25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71"/>
  <sheetViews>
    <sheetView zoomScaleNormal="100" workbookViewId="0">
      <selection activeCell="E57" sqref="E57:G57"/>
    </sheetView>
  </sheetViews>
  <sheetFormatPr defaultColWidth="10.81640625" defaultRowHeight="14.5" x14ac:dyDescent="0.35"/>
  <cols>
    <col min="1" max="1" width="6.54296875" customWidth="1"/>
    <col min="3" max="3" width="11.6328125" bestFit="1" customWidth="1"/>
    <col min="6" max="7" width="10.81640625" style="1"/>
    <col min="8" max="8" width="13.81640625" style="1" bestFit="1" customWidth="1"/>
    <col min="9" max="9" width="10.81640625" style="1"/>
    <col min="10" max="10" width="5.81640625" customWidth="1"/>
  </cols>
  <sheetData>
    <row r="2" spans="2:9" ht="15" thickBot="1" x14ac:dyDescent="0.35"/>
    <row r="3" spans="2:9" ht="16.25" thickBot="1" x14ac:dyDescent="0.35">
      <c r="B3" s="233" t="s">
        <v>81</v>
      </c>
      <c r="C3" s="234"/>
      <c r="D3" s="234"/>
      <c r="E3" s="234"/>
      <c r="F3" s="234"/>
      <c r="G3" s="234"/>
      <c r="H3" s="234"/>
      <c r="I3" s="235"/>
    </row>
    <row r="4" spans="2:9" ht="18.649999999999999" thickBot="1" x14ac:dyDescent="0.4">
      <c r="B4" s="238" t="s">
        <v>90</v>
      </c>
      <c r="C4" s="239"/>
      <c r="D4" s="239"/>
      <c r="E4" s="239"/>
      <c r="F4" s="239"/>
      <c r="G4" s="239"/>
      <c r="H4" s="239"/>
      <c r="I4" s="240"/>
    </row>
    <row r="5" spans="2:9" s="86" customFormat="1" ht="29.4" thickBot="1" x14ac:dyDescent="0.35">
      <c r="B5" s="83" t="s">
        <v>22</v>
      </c>
      <c r="C5" s="84" t="s">
        <v>5</v>
      </c>
      <c r="D5" s="84" t="s">
        <v>6</v>
      </c>
      <c r="E5" s="84" t="s">
        <v>7</v>
      </c>
      <c r="F5" s="84" t="s">
        <v>8</v>
      </c>
      <c r="G5" s="84" t="s">
        <v>9</v>
      </c>
      <c r="H5" s="84" t="s">
        <v>10</v>
      </c>
      <c r="I5" s="85" t="s">
        <v>11</v>
      </c>
    </row>
    <row r="6" spans="2:9" ht="14.4" x14ac:dyDescent="0.3">
      <c r="B6" s="28"/>
      <c r="C6" s="82"/>
      <c r="D6" s="29"/>
      <c r="E6" s="29"/>
      <c r="F6" s="29"/>
      <c r="G6" s="29"/>
      <c r="H6" s="29"/>
      <c r="I6" s="30"/>
    </row>
    <row r="7" spans="2:9" ht="14.4" x14ac:dyDescent="0.3">
      <c r="B7" s="28" t="s">
        <v>74</v>
      </c>
      <c r="C7" s="123">
        <v>17500000</v>
      </c>
      <c r="D7" s="87">
        <v>44926</v>
      </c>
      <c r="E7" s="87">
        <v>45291</v>
      </c>
      <c r="F7" s="75">
        <f>+E7-D7</f>
        <v>365</v>
      </c>
      <c r="G7" s="88">
        <v>0.18</v>
      </c>
      <c r="H7" s="89">
        <f>C7*F7*G7/365</f>
        <v>3150000</v>
      </c>
      <c r="I7" s="27">
        <f>+C7+H7</f>
        <v>20650000</v>
      </c>
    </row>
    <row r="8" spans="2:9" ht="14.4" x14ac:dyDescent="0.3">
      <c r="B8" s="28"/>
      <c r="C8" s="124"/>
      <c r="D8" s="87">
        <f>+E7</f>
        <v>45291</v>
      </c>
      <c r="E8" s="87">
        <v>45485</v>
      </c>
      <c r="F8" s="75">
        <f>+E8-D8</f>
        <v>194</v>
      </c>
      <c r="G8" s="88">
        <v>0.18</v>
      </c>
      <c r="H8" s="89">
        <f>I7*F8*G8/365</f>
        <v>1975610.9589041097</v>
      </c>
      <c r="I8" s="27">
        <f>+I7+H8</f>
        <v>22625610.95890411</v>
      </c>
    </row>
    <row r="9" spans="2:9" ht="14.4" x14ac:dyDescent="0.3">
      <c r="B9" s="28"/>
      <c r="C9" s="124"/>
      <c r="D9" s="87"/>
      <c r="E9" s="87"/>
      <c r="F9" s="75"/>
      <c r="G9" s="88"/>
      <c r="H9" s="89"/>
      <c r="I9" s="27"/>
    </row>
    <row r="10" spans="2:9" ht="14.4" x14ac:dyDescent="0.3">
      <c r="B10" s="28" t="s">
        <v>29</v>
      </c>
      <c r="C10" s="123">
        <v>5982000</v>
      </c>
      <c r="D10" s="87">
        <v>44964</v>
      </c>
      <c r="E10" s="87">
        <v>45329</v>
      </c>
      <c r="F10" s="75">
        <f>+E10-D10</f>
        <v>365</v>
      </c>
      <c r="G10" s="88">
        <v>0.18</v>
      </c>
      <c r="H10" s="89">
        <f t="shared" ref="H10:H22" si="0">C10*F10*G10/365</f>
        <v>1076760</v>
      </c>
      <c r="I10" s="27">
        <f>+C10+H10</f>
        <v>7058760</v>
      </c>
    </row>
    <row r="11" spans="2:9" ht="14.4" x14ac:dyDescent="0.3">
      <c r="B11" s="28"/>
      <c r="C11" s="124"/>
      <c r="D11" s="87">
        <v>45329</v>
      </c>
      <c r="E11" s="87">
        <v>45485</v>
      </c>
      <c r="F11" s="75">
        <f>+E11-D11</f>
        <v>156</v>
      </c>
      <c r="G11" s="88">
        <v>0.18</v>
      </c>
      <c r="H11" s="89">
        <f>I10*F11*G11/365</f>
        <v>543041.04328767117</v>
      </c>
      <c r="I11" s="27">
        <f>+I10+H11</f>
        <v>7601801.0432876712</v>
      </c>
    </row>
    <row r="12" spans="2:9" ht="14.4" x14ac:dyDescent="0.3">
      <c r="B12" s="28"/>
      <c r="C12" s="124"/>
      <c r="D12" s="87"/>
      <c r="E12" s="87"/>
      <c r="F12" s="75"/>
      <c r="G12" s="88"/>
      <c r="H12" s="89"/>
      <c r="I12" s="27"/>
    </row>
    <row r="13" spans="2:9" ht="14.4" x14ac:dyDescent="0.3">
      <c r="B13" s="5" t="s">
        <v>31</v>
      </c>
      <c r="C13" s="123">
        <v>4287100</v>
      </c>
      <c r="D13" s="87">
        <v>44986</v>
      </c>
      <c r="E13" s="87">
        <v>45351</v>
      </c>
      <c r="F13" s="75">
        <f>+E13-D13</f>
        <v>365</v>
      </c>
      <c r="G13" s="88">
        <v>0.18</v>
      </c>
      <c r="H13" s="89">
        <f t="shared" si="0"/>
        <v>771678</v>
      </c>
      <c r="I13" s="27">
        <f t="shared" ref="I13:I22" si="1">+C13+H13</f>
        <v>5058778</v>
      </c>
    </row>
    <row r="14" spans="2:9" ht="14.4" x14ac:dyDescent="0.3">
      <c r="B14" s="5"/>
      <c r="C14" s="124"/>
      <c r="D14" s="87">
        <f>+E13</f>
        <v>45351</v>
      </c>
      <c r="E14" s="87">
        <v>45485</v>
      </c>
      <c r="F14" s="75">
        <f>+E14-D14</f>
        <v>134</v>
      </c>
      <c r="G14" s="88">
        <v>0.18</v>
      </c>
      <c r="H14" s="89">
        <f>I13*F14*G14/365</f>
        <v>334295.13797260274</v>
      </c>
      <c r="I14" s="27">
        <f>+I13+H14</f>
        <v>5393073.1379726026</v>
      </c>
    </row>
    <row r="15" spans="2:9" ht="14.4" x14ac:dyDescent="0.3">
      <c r="B15" s="5"/>
      <c r="C15" s="123"/>
      <c r="D15" s="87"/>
      <c r="E15" s="87"/>
      <c r="F15" s="75"/>
      <c r="G15" s="88"/>
      <c r="H15" s="89"/>
      <c r="I15" s="27"/>
    </row>
    <row r="16" spans="2:9" ht="14.4" x14ac:dyDescent="0.3">
      <c r="B16" s="5" t="s">
        <v>32</v>
      </c>
      <c r="C16" s="123">
        <v>1495500</v>
      </c>
      <c r="D16" s="87">
        <v>45032</v>
      </c>
      <c r="E16" s="87">
        <v>45397</v>
      </c>
      <c r="F16" s="75">
        <f t="shared" ref="F16:F22" si="2">+E16-D16</f>
        <v>365</v>
      </c>
      <c r="G16" s="88">
        <v>0.18</v>
      </c>
      <c r="H16" s="89">
        <f t="shared" si="0"/>
        <v>269190</v>
      </c>
      <c r="I16" s="27">
        <f t="shared" si="1"/>
        <v>1764690</v>
      </c>
    </row>
    <row r="17" spans="2:13" ht="14.4" x14ac:dyDescent="0.3">
      <c r="B17" s="52"/>
      <c r="C17" s="123"/>
      <c r="D17" s="87">
        <f>+E16</f>
        <v>45397</v>
      </c>
      <c r="E17" s="87">
        <v>45485</v>
      </c>
      <c r="F17" s="75">
        <f t="shared" ref="F17" si="3">+E17-D17</f>
        <v>88</v>
      </c>
      <c r="G17" s="88">
        <v>0.18</v>
      </c>
      <c r="H17" s="89">
        <f>I16*F17*G17/365</f>
        <v>76582.711232876711</v>
      </c>
      <c r="I17" s="27">
        <f>+I16+H17</f>
        <v>1841272.7112328766</v>
      </c>
    </row>
    <row r="18" spans="2:13" ht="14.4" x14ac:dyDescent="0.3">
      <c r="B18" s="52" t="s">
        <v>41</v>
      </c>
      <c r="C18" s="123">
        <v>2500000</v>
      </c>
      <c r="D18" s="87">
        <v>45130</v>
      </c>
      <c r="E18" s="87">
        <v>45485</v>
      </c>
      <c r="F18" s="75">
        <f t="shared" si="2"/>
        <v>355</v>
      </c>
      <c r="G18" s="88">
        <v>0.18</v>
      </c>
      <c r="H18" s="89">
        <f t="shared" si="0"/>
        <v>437671.23287671234</v>
      </c>
      <c r="I18" s="27">
        <f t="shared" si="1"/>
        <v>2937671.2328767125</v>
      </c>
    </row>
    <row r="19" spans="2:13" ht="14.4" x14ac:dyDescent="0.3">
      <c r="B19" s="52" t="s">
        <v>61</v>
      </c>
      <c r="C19" s="123">
        <v>1000000</v>
      </c>
      <c r="D19" s="87">
        <v>45157</v>
      </c>
      <c r="E19" s="87">
        <v>45485</v>
      </c>
      <c r="F19" s="75">
        <f t="shared" si="2"/>
        <v>328</v>
      </c>
      <c r="G19" s="88">
        <v>0.18</v>
      </c>
      <c r="H19" s="89">
        <f t="shared" si="0"/>
        <v>161753.42465753425</v>
      </c>
      <c r="I19" s="27">
        <f t="shared" si="1"/>
        <v>1161753.4246575343</v>
      </c>
    </row>
    <row r="20" spans="2:13" ht="14.4" x14ac:dyDescent="0.3">
      <c r="B20" s="52" t="s">
        <v>63</v>
      </c>
      <c r="C20" s="123">
        <v>2191900</v>
      </c>
      <c r="D20" s="87">
        <v>45192</v>
      </c>
      <c r="E20" s="87">
        <v>45485</v>
      </c>
      <c r="F20" s="75">
        <f t="shared" si="2"/>
        <v>293</v>
      </c>
      <c r="G20" s="88">
        <v>0.18</v>
      </c>
      <c r="H20" s="89">
        <f t="shared" si="0"/>
        <v>316714.53698630136</v>
      </c>
      <c r="I20" s="27">
        <f t="shared" si="1"/>
        <v>2508614.5369863012</v>
      </c>
    </row>
    <row r="21" spans="2:13" ht="14.4" x14ac:dyDescent="0.3">
      <c r="B21" s="52" t="s">
        <v>52</v>
      </c>
      <c r="C21" s="123">
        <v>1994000</v>
      </c>
      <c r="D21" s="87">
        <v>45253</v>
      </c>
      <c r="E21" s="87">
        <v>45485</v>
      </c>
      <c r="F21" s="75">
        <f t="shared" si="2"/>
        <v>232</v>
      </c>
      <c r="G21" s="88">
        <v>0.18</v>
      </c>
      <c r="H21" s="89">
        <f t="shared" si="0"/>
        <v>228135.45205479453</v>
      </c>
      <c r="I21" s="27">
        <f t="shared" si="1"/>
        <v>2222135.4520547944</v>
      </c>
    </row>
    <row r="22" spans="2:13" ht="14.4" x14ac:dyDescent="0.3">
      <c r="B22" s="52" t="s">
        <v>60</v>
      </c>
      <c r="C22" s="123">
        <v>2370600</v>
      </c>
      <c r="D22" s="87">
        <v>45281</v>
      </c>
      <c r="E22" s="87">
        <v>45485</v>
      </c>
      <c r="F22" s="75">
        <f t="shared" si="2"/>
        <v>204</v>
      </c>
      <c r="G22" s="88">
        <v>0.18</v>
      </c>
      <c r="H22" s="89">
        <f t="shared" si="0"/>
        <v>238488.85479452054</v>
      </c>
      <c r="I22" s="27">
        <f t="shared" si="1"/>
        <v>2609088.8547945204</v>
      </c>
    </row>
    <row r="23" spans="2:13" ht="14.4" x14ac:dyDescent="0.3">
      <c r="B23" s="52" t="s">
        <v>72</v>
      </c>
      <c r="C23" s="123">
        <v>7477500</v>
      </c>
      <c r="D23" s="87">
        <v>45294</v>
      </c>
      <c r="E23" s="87">
        <v>45485</v>
      </c>
      <c r="F23" s="75">
        <f t="shared" ref="F23:F24" si="4">+E23-D23</f>
        <v>191</v>
      </c>
      <c r="G23" s="88">
        <v>0.18</v>
      </c>
      <c r="H23" s="89">
        <f t="shared" ref="H23:H24" si="5">C23*F23*G23/365</f>
        <v>704319.04109589045</v>
      </c>
      <c r="I23" s="27">
        <f t="shared" ref="I23:I24" si="6">+C23+H23</f>
        <v>8181819.0410958901</v>
      </c>
    </row>
    <row r="24" spans="2:13" ht="14.4" x14ac:dyDescent="0.3">
      <c r="B24" s="15" t="s">
        <v>73</v>
      </c>
      <c r="C24" s="123">
        <v>4985000</v>
      </c>
      <c r="D24" s="87">
        <v>45304</v>
      </c>
      <c r="E24" s="87">
        <v>45485</v>
      </c>
      <c r="F24" s="75">
        <f t="shared" si="4"/>
        <v>181</v>
      </c>
      <c r="G24" s="88">
        <v>0.18</v>
      </c>
      <c r="H24" s="89">
        <f t="shared" si="5"/>
        <v>444962.46575342468</v>
      </c>
      <c r="I24" s="27">
        <f t="shared" si="6"/>
        <v>5429962.4657534249</v>
      </c>
    </row>
    <row r="25" spans="2:13" x14ac:dyDescent="0.35">
      <c r="B25" s="91" t="s">
        <v>77</v>
      </c>
      <c r="C25" s="125">
        <v>1194000</v>
      </c>
      <c r="D25" s="92">
        <v>45384</v>
      </c>
      <c r="E25" s="87">
        <v>45485</v>
      </c>
      <c r="F25" s="75">
        <f t="shared" ref="F25" si="7">+E25-D25</f>
        <v>101</v>
      </c>
      <c r="G25" s="88">
        <v>0.18</v>
      </c>
      <c r="H25" s="89">
        <f t="shared" ref="H25" si="8">C25*F25*G25/365</f>
        <v>59471.013698630137</v>
      </c>
      <c r="I25" s="27">
        <f t="shared" ref="I25" si="9">+C25+H25</f>
        <v>1253471.01369863</v>
      </c>
    </row>
    <row r="26" spans="2:13" x14ac:dyDescent="0.35">
      <c r="B26" s="91" t="s">
        <v>78</v>
      </c>
      <c r="C26" s="125">
        <v>1000000</v>
      </c>
      <c r="D26" s="87">
        <v>45397</v>
      </c>
      <c r="E26" s="87">
        <v>45485</v>
      </c>
      <c r="F26" s="75">
        <f t="shared" ref="F26" si="10">+E26-D26</f>
        <v>88</v>
      </c>
      <c r="G26" s="88">
        <v>0.18</v>
      </c>
      <c r="H26" s="89">
        <f t="shared" ref="H26" si="11">C26*F26*G26/365</f>
        <v>43397.260273972606</v>
      </c>
      <c r="I26" s="27">
        <f t="shared" ref="I26" si="12">+C26+H26</f>
        <v>1043397.2602739726</v>
      </c>
    </row>
    <row r="27" spans="2:13" ht="15" thickBot="1" x14ac:dyDescent="0.4">
      <c r="B27" s="91"/>
      <c r="C27" s="74"/>
      <c r="D27" s="92"/>
      <c r="E27" s="92"/>
      <c r="F27" s="93"/>
      <c r="G27" s="94"/>
      <c r="H27" s="95"/>
      <c r="I27" s="34"/>
    </row>
    <row r="28" spans="2:13" ht="15" thickBot="1" x14ac:dyDescent="0.4">
      <c r="B28" s="103" t="s">
        <v>64</v>
      </c>
      <c r="C28" s="104">
        <f>SUM(C7:C27)</f>
        <v>53977600</v>
      </c>
      <c r="D28" s="105"/>
      <c r="E28" s="105"/>
      <c r="F28" s="106"/>
      <c r="G28" s="107"/>
      <c r="H28" s="104">
        <f>SUM(H7:H27)</f>
        <v>10832071.13358904</v>
      </c>
      <c r="I28" s="53"/>
    </row>
    <row r="29" spans="2:13" ht="15" thickBot="1" x14ac:dyDescent="0.4">
      <c r="B29" s="52"/>
      <c r="C29" s="236"/>
      <c r="D29" s="236"/>
      <c r="E29" s="236"/>
      <c r="F29" s="236"/>
      <c r="G29" s="236"/>
      <c r="H29" s="90"/>
      <c r="I29" s="36"/>
    </row>
    <row r="30" spans="2:13" ht="19" thickBot="1" x14ac:dyDescent="0.5">
      <c r="B30" s="217" t="s">
        <v>18</v>
      </c>
      <c r="C30" s="218"/>
      <c r="D30" s="218"/>
      <c r="E30" s="218"/>
      <c r="F30" s="218"/>
      <c r="G30" s="237"/>
      <c r="H30" s="120">
        <f>+C28+H28</f>
        <v>64809671.133589044</v>
      </c>
      <c r="I30" s="121"/>
      <c r="L30">
        <v>62238591</v>
      </c>
      <c r="M30" s="50">
        <f>+H30-L30</f>
        <v>2571080.1335890442</v>
      </c>
    </row>
    <row r="31" spans="2:13" ht="15" thickBot="1" x14ac:dyDescent="0.4">
      <c r="L31">
        <v>1903118</v>
      </c>
      <c r="M31" s="50">
        <f>+H45-L31</f>
        <v>1606115.6438356163</v>
      </c>
    </row>
    <row r="32" spans="2:13" ht="19" thickBot="1" x14ac:dyDescent="0.5">
      <c r="B32" s="238" t="s">
        <v>91</v>
      </c>
      <c r="C32" s="239"/>
      <c r="D32" s="239"/>
      <c r="E32" s="239"/>
      <c r="F32" s="239"/>
      <c r="G32" s="239"/>
      <c r="H32" s="239"/>
      <c r="I32" s="240"/>
      <c r="M32" s="50">
        <f>+M30-M31</f>
        <v>964964.48975342792</v>
      </c>
    </row>
    <row r="33" spans="2:9" ht="29.5" thickBot="1" x14ac:dyDescent="0.4">
      <c r="B33" s="83" t="s">
        <v>22</v>
      </c>
      <c r="C33" s="84" t="s">
        <v>5</v>
      </c>
      <c r="D33" s="84" t="s">
        <v>6</v>
      </c>
      <c r="E33" s="84" t="s">
        <v>7</v>
      </c>
      <c r="F33" s="84" t="s">
        <v>8</v>
      </c>
      <c r="G33" s="84" t="s">
        <v>9</v>
      </c>
      <c r="H33" s="84" t="s">
        <v>10</v>
      </c>
      <c r="I33" s="85" t="s">
        <v>11</v>
      </c>
    </row>
    <row r="34" spans="2:9" x14ac:dyDescent="0.35">
      <c r="B34" s="28"/>
      <c r="C34" s="82"/>
      <c r="D34" s="29"/>
      <c r="E34" s="29"/>
      <c r="F34" s="29"/>
      <c r="G34" s="29"/>
      <c r="H34" s="29"/>
      <c r="I34" s="30"/>
    </row>
    <row r="35" spans="2:9" x14ac:dyDescent="0.35">
      <c r="B35" s="52" t="s">
        <v>33</v>
      </c>
      <c r="C35" s="24">
        <v>1100000</v>
      </c>
      <c r="D35" s="87">
        <v>45043</v>
      </c>
      <c r="E35" s="87">
        <v>45408</v>
      </c>
      <c r="F35" s="75">
        <f>+E35-D35</f>
        <v>365</v>
      </c>
      <c r="G35" s="88">
        <v>0.18</v>
      </c>
      <c r="H35" s="89">
        <f>C35*F35*G35/365</f>
        <v>198000</v>
      </c>
      <c r="I35" s="27">
        <f>+C35+H35</f>
        <v>1298000</v>
      </c>
    </row>
    <row r="36" spans="2:9" x14ac:dyDescent="0.35">
      <c r="B36" s="52"/>
      <c r="C36" s="24"/>
      <c r="D36" s="87">
        <f>+E35</f>
        <v>45408</v>
      </c>
      <c r="E36" s="87">
        <v>45485</v>
      </c>
      <c r="F36" s="75">
        <f>+E36-D36</f>
        <v>77</v>
      </c>
      <c r="G36" s="88">
        <v>0.18</v>
      </c>
      <c r="H36" s="89">
        <f>I35*F36*G36/365</f>
        <v>49288.438356164384</v>
      </c>
      <c r="I36" s="27">
        <f>+H36+I35</f>
        <v>1347288.4383561644</v>
      </c>
    </row>
    <row r="37" spans="2:9" x14ac:dyDescent="0.35">
      <c r="B37" s="52" t="s">
        <v>35</v>
      </c>
      <c r="C37" s="24">
        <v>5000000</v>
      </c>
      <c r="D37" s="87">
        <v>45048</v>
      </c>
      <c r="E37" s="87">
        <v>45413</v>
      </c>
      <c r="F37" s="75">
        <f>+E37-D37</f>
        <v>365</v>
      </c>
      <c r="G37" s="88">
        <v>0.18</v>
      </c>
      <c r="H37" s="89">
        <f>C37*F37*G37/365</f>
        <v>900000</v>
      </c>
      <c r="I37" s="27">
        <f>+C37+H37</f>
        <v>5900000</v>
      </c>
    </row>
    <row r="38" spans="2:9" x14ac:dyDescent="0.35">
      <c r="B38" s="52"/>
      <c r="C38" s="24"/>
      <c r="D38" s="87">
        <f>+E37</f>
        <v>45413</v>
      </c>
      <c r="E38" s="87">
        <v>45485</v>
      </c>
      <c r="F38" s="75">
        <f>+E38-D38</f>
        <v>72</v>
      </c>
      <c r="G38" s="88">
        <v>0.18</v>
      </c>
      <c r="H38" s="89">
        <f>I37*F38*G38/365</f>
        <v>209490.4109589041</v>
      </c>
      <c r="I38" s="27">
        <f>+H38+I37</f>
        <v>6109490.4109589038</v>
      </c>
    </row>
    <row r="39" spans="2:9" x14ac:dyDescent="0.35">
      <c r="B39" s="52" t="s">
        <v>55</v>
      </c>
      <c r="C39" s="24">
        <v>2000000</v>
      </c>
      <c r="D39" s="87">
        <v>45225</v>
      </c>
      <c r="E39" s="87">
        <v>45485</v>
      </c>
      <c r="F39" s="75">
        <f>+E39-D39</f>
        <v>260</v>
      </c>
      <c r="G39" s="88">
        <v>0.18</v>
      </c>
      <c r="H39" s="89">
        <f>C39*F39*G39/365</f>
        <v>256438.35616438356</v>
      </c>
      <c r="I39" s="27">
        <f t="shared" ref="I39:I41" si="13">+C39+H39</f>
        <v>2256438.3561643837</v>
      </c>
    </row>
    <row r="40" spans="2:9" x14ac:dyDescent="0.35">
      <c r="B40" s="52" t="s">
        <v>56</v>
      </c>
      <c r="C40" s="24">
        <v>1500000</v>
      </c>
      <c r="D40" s="87">
        <v>45235</v>
      </c>
      <c r="E40" s="87">
        <v>45485</v>
      </c>
      <c r="F40" s="75">
        <f t="shared" ref="F40:F41" si="14">+E40-D40</f>
        <v>250</v>
      </c>
      <c r="G40" s="88">
        <v>0.18</v>
      </c>
      <c r="H40" s="89">
        <f t="shared" ref="H40:H41" si="15">C40*F40*G40/365</f>
        <v>184931.50684931508</v>
      </c>
      <c r="I40" s="27">
        <f t="shared" si="13"/>
        <v>1684931.506849315</v>
      </c>
    </row>
    <row r="41" spans="2:9" x14ac:dyDescent="0.35">
      <c r="B41" s="52" t="s">
        <v>62</v>
      </c>
      <c r="C41" s="24">
        <v>6500000</v>
      </c>
      <c r="D41" s="87">
        <v>45236</v>
      </c>
      <c r="E41" s="87">
        <v>45485</v>
      </c>
      <c r="F41" s="75">
        <f t="shared" si="14"/>
        <v>249</v>
      </c>
      <c r="G41" s="88">
        <v>0.18</v>
      </c>
      <c r="H41" s="89">
        <f t="shared" si="15"/>
        <v>798164.38356164389</v>
      </c>
      <c r="I41" s="27">
        <f t="shared" si="13"/>
        <v>7298164.3835616438</v>
      </c>
    </row>
    <row r="42" spans="2:9" x14ac:dyDescent="0.35">
      <c r="B42" s="52" t="s">
        <v>79</v>
      </c>
      <c r="C42" s="24">
        <v>15200000</v>
      </c>
      <c r="D42" s="87">
        <v>45391</v>
      </c>
      <c r="E42" s="87">
        <v>45485</v>
      </c>
      <c r="F42" s="75">
        <f t="shared" ref="F42" si="16">+E42-D42</f>
        <v>94</v>
      </c>
      <c r="G42" s="88">
        <v>0.18</v>
      </c>
      <c r="H42" s="89">
        <f t="shared" ref="H42" si="17">C42*F42*G42/365</f>
        <v>704613.69863013702</v>
      </c>
      <c r="I42" s="27">
        <f t="shared" ref="I42" si="18">+C42+H42</f>
        <v>15904613.698630137</v>
      </c>
    </row>
    <row r="43" spans="2:9" x14ac:dyDescent="0.35">
      <c r="B43" s="52" t="s">
        <v>78</v>
      </c>
      <c r="C43" s="24">
        <v>4800000</v>
      </c>
      <c r="D43" s="87">
        <v>45397</v>
      </c>
      <c r="E43" s="87">
        <v>45485</v>
      </c>
      <c r="F43" s="75">
        <f t="shared" ref="F43" si="19">+E43-D43</f>
        <v>88</v>
      </c>
      <c r="G43" s="88">
        <v>0.18</v>
      </c>
      <c r="H43" s="89">
        <f t="shared" ref="H43" si="20">C43*F43*G43/365</f>
        <v>208306.84931506848</v>
      </c>
      <c r="I43" s="27">
        <f t="shared" ref="I43" si="21">+C43+H43</f>
        <v>5008306.8493150687</v>
      </c>
    </row>
    <row r="44" spans="2:9" ht="15" thickBot="1" x14ac:dyDescent="0.4">
      <c r="B44" s="91"/>
      <c r="C44" s="74"/>
      <c r="D44" s="92"/>
      <c r="E44" s="92"/>
      <c r="F44" s="93"/>
      <c r="G44" s="94"/>
      <c r="H44" s="95"/>
      <c r="I44" s="34"/>
    </row>
    <row r="45" spans="2:9" s="108" customFormat="1" ht="19" thickBot="1" x14ac:dyDescent="0.5">
      <c r="B45" s="115" t="s">
        <v>64</v>
      </c>
      <c r="C45" s="116">
        <f>SUM(C35:C44)</f>
        <v>36100000</v>
      </c>
      <c r="D45" s="117"/>
      <c r="E45" s="117"/>
      <c r="F45" s="118"/>
      <c r="G45" s="119"/>
      <c r="H45" s="120">
        <f>SUM(H35:H44)</f>
        <v>3509233.6438356163</v>
      </c>
      <c r="I45" s="114"/>
    </row>
    <row r="46" spans="2:9" ht="15" thickBot="1" x14ac:dyDescent="0.4"/>
    <row r="47" spans="2:9" x14ac:dyDescent="0.35">
      <c r="E47" s="320" t="s">
        <v>67</v>
      </c>
      <c r="F47" s="321"/>
      <c r="G47" s="321"/>
      <c r="H47" s="109">
        <f>+C28</f>
        <v>53977600</v>
      </c>
    </row>
    <row r="48" spans="2:9" x14ac:dyDescent="0.35">
      <c r="E48" s="322" t="s">
        <v>75</v>
      </c>
      <c r="F48" s="257"/>
      <c r="G48" s="257"/>
      <c r="H48" s="27">
        <f>+H28</f>
        <v>10832071.13358904</v>
      </c>
    </row>
    <row r="49" spans="2:11" ht="15" thickBot="1" x14ac:dyDescent="0.4">
      <c r="E49" s="323"/>
      <c r="F49" s="262"/>
      <c r="G49" s="262"/>
      <c r="H49" s="36"/>
    </row>
    <row r="50" spans="2:11" ht="15" thickBot="1" x14ac:dyDescent="0.4">
      <c r="E50" s="324" t="s">
        <v>68</v>
      </c>
      <c r="F50" s="325"/>
      <c r="G50" s="325"/>
      <c r="H50" s="112">
        <f>SUM(H47:H49)</f>
        <v>64809671.133589044</v>
      </c>
    </row>
    <row r="51" spans="2:11" x14ac:dyDescent="0.35">
      <c r="E51" s="320"/>
      <c r="F51" s="321"/>
      <c r="G51" s="321"/>
      <c r="H51" s="35"/>
      <c r="K51" s="50"/>
    </row>
    <row r="52" spans="2:11" x14ac:dyDescent="0.35">
      <c r="E52" s="322" t="s">
        <v>69</v>
      </c>
      <c r="F52" s="257"/>
      <c r="G52" s="257"/>
      <c r="H52" s="27">
        <f>+C45</f>
        <v>36100000</v>
      </c>
    </row>
    <row r="53" spans="2:11" x14ac:dyDescent="0.35">
      <c r="E53" s="322" t="s">
        <v>76</v>
      </c>
      <c r="F53" s="257"/>
      <c r="G53" s="257"/>
      <c r="H53" s="27">
        <f>+H45</f>
        <v>3509233.6438356163</v>
      </c>
    </row>
    <row r="54" spans="2:11" ht="15" thickBot="1" x14ac:dyDescent="0.4">
      <c r="E54" s="220"/>
      <c r="F54" s="221"/>
      <c r="G54" s="221"/>
      <c r="H54" s="110"/>
    </row>
    <row r="55" spans="2:11" ht="15" thickBot="1" x14ac:dyDescent="0.4">
      <c r="E55" s="222" t="s">
        <v>70</v>
      </c>
      <c r="F55" s="223"/>
      <c r="G55" s="223"/>
      <c r="H55" s="113">
        <f>SUM(H51:H54)</f>
        <v>39609233.643835619</v>
      </c>
    </row>
    <row r="56" spans="2:11" ht="15" thickBot="1" x14ac:dyDescent="0.4">
      <c r="E56" s="224"/>
      <c r="F56" s="225"/>
      <c r="G56" s="226"/>
      <c r="H56" s="111"/>
    </row>
    <row r="57" spans="2:11" ht="21.5" thickBot="1" x14ac:dyDescent="0.55000000000000004">
      <c r="E57" s="227" t="s">
        <v>71</v>
      </c>
      <c r="F57" s="228"/>
      <c r="G57" s="228"/>
      <c r="H57" s="130">
        <f>+H50-H55</f>
        <v>25200437.489753425</v>
      </c>
    </row>
    <row r="58" spans="2:11" x14ac:dyDescent="0.35">
      <c r="H58" s="129"/>
    </row>
    <row r="59" spans="2:11" x14ac:dyDescent="0.35">
      <c r="H59" s="1">
        <v>24304284</v>
      </c>
    </row>
    <row r="61" spans="2:11" ht="15" thickBot="1" x14ac:dyDescent="0.4">
      <c r="H61" s="129">
        <f>+H57-H59</f>
        <v>896153.48975342512</v>
      </c>
    </row>
    <row r="62" spans="2:11" ht="15" thickBot="1" x14ac:dyDescent="0.4">
      <c r="B62" s="31" t="s">
        <v>89</v>
      </c>
      <c r="C62" s="33" t="s">
        <v>5</v>
      </c>
      <c r="H62" s="129"/>
    </row>
    <row r="63" spans="2:11" x14ac:dyDescent="0.35">
      <c r="B63" s="136" t="s">
        <v>83</v>
      </c>
      <c r="C63" s="137">
        <v>1495500</v>
      </c>
      <c r="H63" s="129"/>
    </row>
    <row r="64" spans="2:11" x14ac:dyDescent="0.35">
      <c r="B64" s="135" t="s">
        <v>84</v>
      </c>
      <c r="C64" s="8">
        <v>2991000</v>
      </c>
      <c r="H64" s="129"/>
    </row>
    <row r="65" spans="2:3" x14ac:dyDescent="0.35">
      <c r="B65" s="135" t="s">
        <v>85</v>
      </c>
      <c r="C65" s="8">
        <v>2592200</v>
      </c>
    </row>
    <row r="66" spans="2:3" ht="15" customHeight="1" x14ac:dyDescent="0.35">
      <c r="B66" s="135" t="s">
        <v>86</v>
      </c>
      <c r="C66" s="8">
        <v>2991000</v>
      </c>
    </row>
    <row r="67" spans="2:3" x14ac:dyDescent="0.35">
      <c r="B67" s="135" t="s">
        <v>87</v>
      </c>
      <c r="C67" s="8">
        <v>4985000</v>
      </c>
    </row>
    <row r="68" spans="2:3" x14ac:dyDescent="0.35">
      <c r="B68" s="135" t="s">
        <v>88</v>
      </c>
      <c r="C68" s="8">
        <v>3988000</v>
      </c>
    </row>
    <row r="69" spans="2:3" x14ac:dyDescent="0.35">
      <c r="B69" s="135"/>
      <c r="C69" s="8"/>
    </row>
    <row r="70" spans="2:3" ht="15" thickBot="1" x14ac:dyDescent="0.4">
      <c r="B70" s="43"/>
      <c r="C70" s="45"/>
    </row>
    <row r="71" spans="2:3" ht="15" thickBot="1" x14ac:dyDescent="0.4">
      <c r="B71" s="138" t="s">
        <v>64</v>
      </c>
      <c r="C71" s="48">
        <f>SUM(C63:C70)</f>
        <v>19042700</v>
      </c>
    </row>
  </sheetData>
  <mergeCells count="16">
    <mergeCell ref="E55:G55"/>
    <mergeCell ref="E56:G56"/>
    <mergeCell ref="E57:G57"/>
    <mergeCell ref="B3:I3"/>
    <mergeCell ref="E49:G49"/>
    <mergeCell ref="E50:G50"/>
    <mergeCell ref="E51:G51"/>
    <mergeCell ref="E52:G52"/>
    <mergeCell ref="E53:G53"/>
    <mergeCell ref="E54:G54"/>
    <mergeCell ref="B4:I4"/>
    <mergeCell ref="C29:G29"/>
    <mergeCell ref="B30:G30"/>
    <mergeCell ref="B32:I32"/>
    <mergeCell ref="E47:G47"/>
    <mergeCell ref="E48:G48"/>
  </mergeCells>
  <pageMargins left="0.7" right="0.7" top="0.75" bottom="0.75" header="0.3" footer="0.3"/>
  <ignoredErrors>
    <ignoredError sqref="H1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125"/>
  <sheetViews>
    <sheetView topLeftCell="A52" workbookViewId="0">
      <selection activeCell="L65" sqref="L65"/>
    </sheetView>
  </sheetViews>
  <sheetFormatPr defaultColWidth="10.81640625" defaultRowHeight="14.5" x14ac:dyDescent="0.35"/>
  <cols>
    <col min="1" max="1" width="6.54296875" customWidth="1"/>
    <col min="3" max="3" width="11.6328125" bestFit="1" customWidth="1"/>
    <col min="4" max="4" width="15.6328125" bestFit="1" customWidth="1"/>
    <col min="6" max="6" width="7.54296875" style="1" customWidth="1"/>
    <col min="7" max="7" width="10.81640625" style="1"/>
    <col min="8" max="8" width="13.81640625" style="1" bestFit="1" customWidth="1"/>
    <col min="9" max="9" width="10.81640625" style="1"/>
    <col min="10" max="10" width="6.54296875" customWidth="1"/>
    <col min="12" max="12" width="14.453125" style="1" bestFit="1" customWidth="1"/>
    <col min="13" max="13" width="9.90625" style="1" bestFit="1" customWidth="1"/>
    <col min="14" max="14" width="20" bestFit="1" customWidth="1"/>
  </cols>
  <sheetData>
    <row r="2" spans="2:13" ht="15" thickBot="1" x14ac:dyDescent="0.35"/>
    <row r="3" spans="2:13" ht="16.25" thickBot="1" x14ac:dyDescent="0.35">
      <c r="B3" s="233" t="s">
        <v>81</v>
      </c>
      <c r="C3" s="234"/>
      <c r="D3" s="234"/>
      <c r="E3" s="234"/>
      <c r="F3" s="234"/>
      <c r="G3" s="234"/>
      <c r="H3" s="234"/>
      <c r="I3" s="235"/>
      <c r="L3" s="207"/>
    </row>
    <row r="4" spans="2:13" ht="18.649999999999999" thickBot="1" x14ac:dyDescent="0.4">
      <c r="B4" s="217" t="s">
        <v>128</v>
      </c>
      <c r="C4" s="218"/>
      <c r="D4" s="218"/>
      <c r="E4" s="218"/>
      <c r="F4" s="218"/>
      <c r="G4" s="218"/>
      <c r="H4" s="218"/>
      <c r="I4" s="219"/>
      <c r="L4" s="208"/>
    </row>
    <row r="5" spans="2:13" s="86" customFormat="1" ht="29.4" thickBot="1" x14ac:dyDescent="0.35">
      <c r="B5" s="161" t="s">
        <v>22</v>
      </c>
      <c r="C5" s="139" t="s">
        <v>5</v>
      </c>
      <c r="D5" s="139" t="s">
        <v>6</v>
      </c>
      <c r="E5" s="139" t="s">
        <v>7</v>
      </c>
      <c r="F5" s="139" t="s">
        <v>8</v>
      </c>
      <c r="G5" s="139" t="s">
        <v>9</v>
      </c>
      <c r="H5" s="139" t="s">
        <v>10</v>
      </c>
      <c r="I5" s="209" t="s">
        <v>11</v>
      </c>
      <c r="J5"/>
      <c r="K5"/>
      <c r="L5" s="150" t="s">
        <v>93</v>
      </c>
      <c r="M5" s="166"/>
    </row>
    <row r="6" spans="2:13" ht="14.4" x14ac:dyDescent="0.3">
      <c r="B6" s="76"/>
      <c r="C6" s="131"/>
      <c r="D6" s="134"/>
      <c r="E6" s="134"/>
      <c r="F6" s="134"/>
      <c r="G6" s="134"/>
      <c r="H6" s="134"/>
      <c r="I6" s="35"/>
      <c r="L6" s="151"/>
    </row>
    <row r="7" spans="2:13" ht="14.4" x14ac:dyDescent="0.3">
      <c r="B7" s="5" t="s">
        <v>74</v>
      </c>
      <c r="C7" s="123">
        <v>17500000</v>
      </c>
      <c r="D7" s="87">
        <v>44926</v>
      </c>
      <c r="E7" s="87">
        <v>45291</v>
      </c>
      <c r="F7" s="75">
        <f>+E7-D7</f>
        <v>365</v>
      </c>
      <c r="G7" s="88">
        <v>0.18</v>
      </c>
      <c r="H7" s="89">
        <f>C7*F7*G7/365</f>
        <v>3150000</v>
      </c>
      <c r="I7" s="27">
        <f>+C7+H7</f>
        <v>20650000</v>
      </c>
      <c r="L7" s="152" t="s">
        <v>100</v>
      </c>
    </row>
    <row r="8" spans="2:13" ht="14.4" x14ac:dyDescent="0.3">
      <c r="B8" s="5"/>
      <c r="C8" s="124"/>
      <c r="D8" s="87">
        <f>+E7</f>
        <v>45291</v>
      </c>
      <c r="E8" s="87">
        <v>45494</v>
      </c>
      <c r="F8" s="75">
        <f>+E8-D8</f>
        <v>203</v>
      </c>
      <c r="G8" s="88">
        <v>0.18</v>
      </c>
      <c r="H8" s="89">
        <f>I7*F8*G8/365</f>
        <v>2067263.01369863</v>
      </c>
      <c r="I8" s="27">
        <f>+I7+H8</f>
        <v>22717263.01369863</v>
      </c>
      <c r="L8" s="152" t="s">
        <v>100</v>
      </c>
    </row>
    <row r="9" spans="2:13" ht="14.4" x14ac:dyDescent="0.3">
      <c r="B9" s="5"/>
      <c r="C9" s="124"/>
      <c r="D9" s="87"/>
      <c r="E9" s="87"/>
      <c r="F9" s="75"/>
      <c r="G9" s="88"/>
      <c r="H9" s="89"/>
      <c r="I9" s="27"/>
      <c r="L9" s="152"/>
    </row>
    <row r="10" spans="2:13" ht="14.4" x14ac:dyDescent="0.3">
      <c r="B10" s="5" t="s">
        <v>29</v>
      </c>
      <c r="C10" s="123">
        <v>5982000</v>
      </c>
      <c r="D10" s="87">
        <v>44964</v>
      </c>
      <c r="E10" s="87">
        <v>45329</v>
      </c>
      <c r="F10" s="75">
        <f>+E10-D10</f>
        <v>365</v>
      </c>
      <c r="G10" s="88">
        <v>0.18</v>
      </c>
      <c r="H10" s="89">
        <f t="shared" ref="H10:H26" si="0">C10*F10*G10/365</f>
        <v>1076760</v>
      </c>
      <c r="I10" s="27">
        <f>+C10+H10</f>
        <v>7058760</v>
      </c>
      <c r="L10" s="152" t="s">
        <v>100</v>
      </c>
    </row>
    <row r="11" spans="2:13" ht="14.4" x14ac:dyDescent="0.3">
      <c r="B11" s="5"/>
      <c r="C11" s="124"/>
      <c r="D11" s="87">
        <v>45329</v>
      </c>
      <c r="E11" s="87">
        <v>45494</v>
      </c>
      <c r="F11" s="75">
        <f>+E11-D11</f>
        <v>165</v>
      </c>
      <c r="G11" s="88">
        <v>0.18</v>
      </c>
      <c r="H11" s="89">
        <f>I10*F11*G11/365</f>
        <v>574370.33424657537</v>
      </c>
      <c r="I11" s="27">
        <f>+I10+H11</f>
        <v>7633130.3342465758</v>
      </c>
      <c r="L11" s="152"/>
    </row>
    <row r="12" spans="2:13" ht="14.4" x14ac:dyDescent="0.3">
      <c r="B12" s="5"/>
      <c r="C12" s="124"/>
      <c r="D12" s="87"/>
      <c r="E12" s="87"/>
      <c r="F12" s="75"/>
      <c r="G12" s="88"/>
      <c r="H12" s="89"/>
      <c r="I12" s="27"/>
      <c r="L12" s="152"/>
    </row>
    <row r="13" spans="2:13" ht="14.4" x14ac:dyDescent="0.3">
      <c r="B13" s="5" t="s">
        <v>31</v>
      </c>
      <c r="C13" s="123">
        <v>4287100</v>
      </c>
      <c r="D13" s="87">
        <v>44986</v>
      </c>
      <c r="E13" s="87">
        <v>45351</v>
      </c>
      <c r="F13" s="75">
        <f>+E13-D13</f>
        <v>365</v>
      </c>
      <c r="G13" s="88">
        <v>0.18</v>
      </c>
      <c r="H13" s="89">
        <f t="shared" si="0"/>
        <v>771678</v>
      </c>
      <c r="I13" s="27">
        <f t="shared" ref="I13:I26" si="1">+C13+H13</f>
        <v>5058778</v>
      </c>
      <c r="L13" s="152" t="s">
        <v>100</v>
      </c>
    </row>
    <row r="14" spans="2:13" ht="14.4" x14ac:dyDescent="0.3">
      <c r="B14" s="5"/>
      <c r="C14" s="124"/>
      <c r="D14" s="87">
        <f>+E13</f>
        <v>45351</v>
      </c>
      <c r="E14" s="87">
        <v>45494</v>
      </c>
      <c r="F14" s="75">
        <f>+E14-D14</f>
        <v>143</v>
      </c>
      <c r="G14" s="88">
        <v>0.18</v>
      </c>
      <c r="H14" s="89">
        <f>I13*F14*G14/365</f>
        <v>356747.7964931507</v>
      </c>
      <c r="I14" s="27">
        <f>+I13+H14</f>
        <v>5415525.7964931503</v>
      </c>
      <c r="L14" s="152" t="s">
        <v>100</v>
      </c>
    </row>
    <row r="15" spans="2:13" ht="14.4" x14ac:dyDescent="0.3">
      <c r="B15" s="5"/>
      <c r="C15" s="123"/>
      <c r="D15" s="87"/>
      <c r="E15" s="87"/>
      <c r="F15" s="75"/>
      <c r="G15" s="88"/>
      <c r="H15" s="89"/>
      <c r="I15" s="27"/>
      <c r="L15" s="152"/>
    </row>
    <row r="16" spans="2:13" ht="14.4" x14ac:dyDescent="0.3">
      <c r="B16" s="5" t="s">
        <v>32</v>
      </c>
      <c r="C16" s="123">
        <v>1495500</v>
      </c>
      <c r="D16" s="87">
        <v>45032</v>
      </c>
      <c r="E16" s="87">
        <v>45397</v>
      </c>
      <c r="F16" s="75">
        <f t="shared" ref="F16:F26" si="2">+E16-D16</f>
        <v>365</v>
      </c>
      <c r="G16" s="88">
        <v>0.18</v>
      </c>
      <c r="H16" s="89">
        <f t="shared" si="0"/>
        <v>269190</v>
      </c>
      <c r="I16" s="27">
        <f t="shared" si="1"/>
        <v>1764690</v>
      </c>
      <c r="L16" s="152" t="s">
        <v>100</v>
      </c>
    </row>
    <row r="17" spans="2:12" ht="14.4" x14ac:dyDescent="0.3">
      <c r="B17" s="5"/>
      <c r="C17" s="123"/>
      <c r="D17" s="87">
        <f>+E16</f>
        <v>45397</v>
      </c>
      <c r="E17" s="87">
        <v>45494</v>
      </c>
      <c r="F17" s="75">
        <f t="shared" si="2"/>
        <v>97</v>
      </c>
      <c r="G17" s="88">
        <v>0.18</v>
      </c>
      <c r="H17" s="89">
        <f>I16*F17*G17/365</f>
        <v>84415.033972602731</v>
      </c>
      <c r="I17" s="27">
        <f>+I16+H17</f>
        <v>1849105.0339726028</v>
      </c>
      <c r="L17" s="152"/>
    </row>
    <row r="18" spans="2:12" ht="14.4" x14ac:dyDescent="0.3">
      <c r="B18" s="5" t="s">
        <v>41</v>
      </c>
      <c r="C18" s="123">
        <v>2500000</v>
      </c>
      <c r="D18" s="87">
        <v>45130</v>
      </c>
      <c r="E18" s="87">
        <v>45494</v>
      </c>
      <c r="F18" s="75">
        <f t="shared" si="2"/>
        <v>364</v>
      </c>
      <c r="G18" s="88">
        <v>0.18</v>
      </c>
      <c r="H18" s="89">
        <f t="shared" si="0"/>
        <v>448767.12328767125</v>
      </c>
      <c r="I18" s="27">
        <f t="shared" si="1"/>
        <v>2948767.1232876712</v>
      </c>
      <c r="L18" s="152" t="s">
        <v>100</v>
      </c>
    </row>
    <row r="19" spans="2:12" ht="14.4" x14ac:dyDescent="0.3">
      <c r="B19" s="5" t="s">
        <v>61</v>
      </c>
      <c r="C19" s="123">
        <v>1000000</v>
      </c>
      <c r="D19" s="87">
        <v>45157</v>
      </c>
      <c r="E19" s="87">
        <v>45494</v>
      </c>
      <c r="F19" s="75">
        <f t="shared" si="2"/>
        <v>337</v>
      </c>
      <c r="G19" s="88">
        <v>0.18</v>
      </c>
      <c r="H19" s="89">
        <f t="shared" si="0"/>
        <v>166191.78082191781</v>
      </c>
      <c r="I19" s="27">
        <f t="shared" si="1"/>
        <v>1166191.7808219178</v>
      </c>
      <c r="L19" s="152" t="s">
        <v>100</v>
      </c>
    </row>
    <row r="20" spans="2:12" ht="14.4" x14ac:dyDescent="0.3">
      <c r="B20" s="5" t="s">
        <v>63</v>
      </c>
      <c r="C20" s="123">
        <v>2191900</v>
      </c>
      <c r="D20" s="87">
        <v>45192</v>
      </c>
      <c r="E20" s="87">
        <v>45494</v>
      </c>
      <c r="F20" s="75">
        <f t="shared" si="2"/>
        <v>302</v>
      </c>
      <c r="G20" s="88">
        <v>0.18</v>
      </c>
      <c r="H20" s="89">
        <f t="shared" si="0"/>
        <v>326442.96986301371</v>
      </c>
      <c r="I20" s="27">
        <f t="shared" si="1"/>
        <v>2518342.9698630138</v>
      </c>
      <c r="L20" s="152" t="s">
        <v>100</v>
      </c>
    </row>
    <row r="21" spans="2:12" ht="14.4" x14ac:dyDescent="0.3">
      <c r="B21" s="5" t="s">
        <v>52</v>
      </c>
      <c r="C21" s="123">
        <v>1994000</v>
      </c>
      <c r="D21" s="87">
        <v>45253</v>
      </c>
      <c r="E21" s="87">
        <v>45494</v>
      </c>
      <c r="F21" s="75">
        <f t="shared" si="2"/>
        <v>241</v>
      </c>
      <c r="G21" s="88">
        <v>0.18</v>
      </c>
      <c r="H21" s="89">
        <f t="shared" si="0"/>
        <v>236985.53424657535</v>
      </c>
      <c r="I21" s="27">
        <f t="shared" si="1"/>
        <v>2230985.5342465756</v>
      </c>
      <c r="L21" s="152" t="s">
        <v>100</v>
      </c>
    </row>
    <row r="22" spans="2:12" ht="14.4" x14ac:dyDescent="0.3">
      <c r="B22" s="5" t="s">
        <v>60</v>
      </c>
      <c r="C22" s="123">
        <v>2370600</v>
      </c>
      <c r="D22" s="87">
        <v>45281</v>
      </c>
      <c r="E22" s="87">
        <v>45494</v>
      </c>
      <c r="F22" s="75">
        <f t="shared" si="2"/>
        <v>213</v>
      </c>
      <c r="G22" s="88">
        <v>0.18</v>
      </c>
      <c r="H22" s="89">
        <f t="shared" si="0"/>
        <v>249010.42191780821</v>
      </c>
      <c r="I22" s="27">
        <f t="shared" si="1"/>
        <v>2619610.4219178082</v>
      </c>
      <c r="L22" s="152" t="s">
        <v>100</v>
      </c>
    </row>
    <row r="23" spans="2:12" x14ac:dyDescent="0.35">
      <c r="B23" s="5" t="s">
        <v>72</v>
      </c>
      <c r="C23" s="123">
        <v>7477500</v>
      </c>
      <c r="D23" s="87">
        <v>45294</v>
      </c>
      <c r="E23" s="87">
        <v>45494</v>
      </c>
      <c r="F23" s="75">
        <f t="shared" si="2"/>
        <v>200</v>
      </c>
      <c r="G23" s="88">
        <v>0.18</v>
      </c>
      <c r="H23" s="89">
        <f t="shared" si="0"/>
        <v>737506.84931506845</v>
      </c>
      <c r="I23" s="27">
        <f t="shared" si="1"/>
        <v>8215006.8493150687</v>
      </c>
      <c r="L23" s="152" t="s">
        <v>100</v>
      </c>
    </row>
    <row r="24" spans="2:12" x14ac:dyDescent="0.35">
      <c r="B24" s="15" t="s">
        <v>73</v>
      </c>
      <c r="C24" s="123">
        <v>4985000</v>
      </c>
      <c r="D24" s="87">
        <v>45304</v>
      </c>
      <c r="E24" s="87">
        <v>45494</v>
      </c>
      <c r="F24" s="75">
        <f t="shared" si="2"/>
        <v>190</v>
      </c>
      <c r="G24" s="88">
        <v>0.18</v>
      </c>
      <c r="H24" s="89">
        <f t="shared" si="0"/>
        <v>467087.67123287672</v>
      </c>
      <c r="I24" s="27">
        <f t="shared" si="1"/>
        <v>5452087.6712328764</v>
      </c>
      <c r="L24" s="152" t="s">
        <v>100</v>
      </c>
    </row>
    <row r="25" spans="2:12" x14ac:dyDescent="0.35">
      <c r="B25" s="15" t="s">
        <v>77</v>
      </c>
      <c r="C25" s="123">
        <v>1194000</v>
      </c>
      <c r="D25" s="87">
        <v>45384</v>
      </c>
      <c r="E25" s="87">
        <v>45494</v>
      </c>
      <c r="F25" s="75">
        <f t="shared" si="2"/>
        <v>110</v>
      </c>
      <c r="G25" s="88">
        <v>0.18</v>
      </c>
      <c r="H25" s="89">
        <f t="shared" si="0"/>
        <v>64770.410958904111</v>
      </c>
      <c r="I25" s="27">
        <f t="shared" si="1"/>
        <v>1258770.4109589041</v>
      </c>
      <c r="L25" s="152" t="s">
        <v>100</v>
      </c>
    </row>
    <row r="26" spans="2:12" x14ac:dyDescent="0.35">
      <c r="B26" s="15" t="s">
        <v>78</v>
      </c>
      <c r="C26" s="123">
        <v>1000000</v>
      </c>
      <c r="D26" s="87">
        <v>45397</v>
      </c>
      <c r="E26" s="87">
        <v>45494</v>
      </c>
      <c r="F26" s="75">
        <f t="shared" si="2"/>
        <v>97</v>
      </c>
      <c r="G26" s="88">
        <v>0.18</v>
      </c>
      <c r="H26" s="89">
        <f t="shared" si="0"/>
        <v>47835.616438356163</v>
      </c>
      <c r="I26" s="27">
        <f t="shared" si="1"/>
        <v>1047835.6164383561</v>
      </c>
      <c r="L26" s="152" t="s">
        <v>100</v>
      </c>
    </row>
    <row r="27" spans="2:12" x14ac:dyDescent="0.35">
      <c r="B27" s="15" t="s">
        <v>94</v>
      </c>
      <c r="C27" s="123">
        <v>2500000</v>
      </c>
      <c r="D27" s="87">
        <v>45414</v>
      </c>
      <c r="E27" s="87">
        <v>45494</v>
      </c>
      <c r="F27" s="75">
        <f t="shared" ref="F27:F29" si="3">+E27-D27</f>
        <v>80</v>
      </c>
      <c r="G27" s="88">
        <v>0.18</v>
      </c>
      <c r="H27" s="89">
        <f t="shared" ref="H27:H29" si="4">C27*F27*G27/365</f>
        <v>98630.136986301368</v>
      </c>
      <c r="I27" s="27">
        <f t="shared" ref="I27:I29" si="5">+C27+H27</f>
        <v>2598630.1369863013</v>
      </c>
      <c r="L27" s="211" t="s">
        <v>98</v>
      </c>
    </row>
    <row r="28" spans="2:12" x14ac:dyDescent="0.35">
      <c r="B28" s="15" t="s">
        <v>95</v>
      </c>
      <c r="C28" s="123">
        <v>2500000</v>
      </c>
      <c r="D28" s="87">
        <v>45416</v>
      </c>
      <c r="E28" s="87">
        <v>45494</v>
      </c>
      <c r="F28" s="75">
        <f t="shared" si="3"/>
        <v>78</v>
      </c>
      <c r="G28" s="88">
        <v>0.18</v>
      </c>
      <c r="H28" s="89">
        <f t="shared" si="4"/>
        <v>96164.38356164383</v>
      </c>
      <c r="I28" s="27">
        <f t="shared" si="5"/>
        <v>2596164.3835616438</v>
      </c>
      <c r="L28" s="211" t="s">
        <v>98</v>
      </c>
    </row>
    <row r="29" spans="2:12" x14ac:dyDescent="0.35">
      <c r="B29" s="15" t="s">
        <v>96</v>
      </c>
      <c r="C29" s="123">
        <v>5000000</v>
      </c>
      <c r="D29" s="87">
        <v>45418</v>
      </c>
      <c r="E29" s="87">
        <v>45494</v>
      </c>
      <c r="F29" s="75">
        <f t="shared" si="3"/>
        <v>76</v>
      </c>
      <c r="G29" s="88">
        <v>0.18</v>
      </c>
      <c r="H29" s="89">
        <f t="shared" si="4"/>
        <v>187397.26027397261</v>
      </c>
      <c r="I29" s="27">
        <f t="shared" si="5"/>
        <v>5187397.2602739725</v>
      </c>
      <c r="L29" s="211" t="s">
        <v>98</v>
      </c>
    </row>
    <row r="30" spans="2:12" x14ac:dyDescent="0.35">
      <c r="B30" s="15" t="s">
        <v>83</v>
      </c>
      <c r="C30" s="123">
        <v>1495500</v>
      </c>
      <c r="D30" s="87">
        <v>45456</v>
      </c>
      <c r="E30" s="87">
        <v>45494</v>
      </c>
      <c r="F30" s="75">
        <f t="shared" ref="F30:F35" si="6">+E30-D30</f>
        <v>38</v>
      </c>
      <c r="G30" s="88">
        <v>0.18</v>
      </c>
      <c r="H30" s="89">
        <f t="shared" ref="H30:H35" si="7">C30*F30*G30/365</f>
        <v>28025.260273972603</v>
      </c>
      <c r="I30" s="27">
        <f t="shared" ref="I30:I35" si="8">+C30+H30</f>
        <v>1523525.2602739725</v>
      </c>
      <c r="L30" s="152" t="s">
        <v>100</v>
      </c>
    </row>
    <row r="31" spans="2:12" x14ac:dyDescent="0.35">
      <c r="B31" s="15" t="s">
        <v>84</v>
      </c>
      <c r="C31" s="123">
        <v>2991000</v>
      </c>
      <c r="D31" s="87">
        <v>45463</v>
      </c>
      <c r="E31" s="87">
        <v>45494</v>
      </c>
      <c r="F31" s="75">
        <f t="shared" si="6"/>
        <v>31</v>
      </c>
      <c r="G31" s="88">
        <v>0.18</v>
      </c>
      <c r="H31" s="89">
        <f t="shared" si="7"/>
        <v>45725.424657534248</v>
      </c>
      <c r="I31" s="27">
        <f t="shared" si="8"/>
        <v>3036725.4246575343</v>
      </c>
      <c r="L31" s="152" t="s">
        <v>100</v>
      </c>
    </row>
    <row r="32" spans="2:12" x14ac:dyDescent="0.35">
      <c r="B32" s="15" t="s">
        <v>85</v>
      </c>
      <c r="C32" s="123">
        <v>2592200</v>
      </c>
      <c r="D32" s="87">
        <v>45472</v>
      </c>
      <c r="E32" s="87">
        <v>45494</v>
      </c>
      <c r="F32" s="75">
        <f t="shared" si="6"/>
        <v>22</v>
      </c>
      <c r="G32" s="88">
        <v>0.18</v>
      </c>
      <c r="H32" s="89">
        <f t="shared" si="7"/>
        <v>28123.594520547944</v>
      </c>
      <c r="I32" s="27">
        <f t="shared" si="8"/>
        <v>2620323.5945205479</v>
      </c>
      <c r="L32" s="152" t="s">
        <v>100</v>
      </c>
    </row>
    <row r="33" spans="2:15" x14ac:dyDescent="0.35">
      <c r="B33" s="15" t="s">
        <v>86</v>
      </c>
      <c r="C33" s="123">
        <v>2991000</v>
      </c>
      <c r="D33" s="87">
        <v>45478</v>
      </c>
      <c r="E33" s="87">
        <v>45494</v>
      </c>
      <c r="F33" s="75">
        <f t="shared" si="6"/>
        <v>16</v>
      </c>
      <c r="G33" s="88">
        <v>0.18</v>
      </c>
      <c r="H33" s="89">
        <f t="shared" si="7"/>
        <v>23600.219178082192</v>
      </c>
      <c r="I33" s="27">
        <f t="shared" si="8"/>
        <v>3014600.2191780824</v>
      </c>
      <c r="L33" s="152" t="s">
        <v>100</v>
      </c>
    </row>
    <row r="34" spans="2:15" x14ac:dyDescent="0.35">
      <c r="B34" s="15" t="s">
        <v>87</v>
      </c>
      <c r="C34" s="123">
        <v>4985000</v>
      </c>
      <c r="D34" s="87">
        <v>45481</v>
      </c>
      <c r="E34" s="87">
        <v>45494</v>
      </c>
      <c r="F34" s="75">
        <f t="shared" si="6"/>
        <v>13</v>
      </c>
      <c r="G34" s="88">
        <v>0.18</v>
      </c>
      <c r="H34" s="89">
        <f t="shared" si="7"/>
        <v>31958.630136986303</v>
      </c>
      <c r="I34" s="27">
        <f t="shared" si="8"/>
        <v>5016958.6301369863</v>
      </c>
      <c r="L34" s="152" t="s">
        <v>100</v>
      </c>
    </row>
    <row r="35" spans="2:15" x14ac:dyDescent="0.35">
      <c r="B35" s="15" t="s">
        <v>88</v>
      </c>
      <c r="C35" s="123">
        <v>3988000</v>
      </c>
      <c r="D35" s="87">
        <v>45483</v>
      </c>
      <c r="E35" s="87">
        <v>45494</v>
      </c>
      <c r="F35" s="75">
        <f t="shared" si="6"/>
        <v>11</v>
      </c>
      <c r="G35" s="88">
        <v>0.18</v>
      </c>
      <c r="H35" s="89">
        <f t="shared" si="7"/>
        <v>21633.534246575342</v>
      </c>
      <c r="I35" s="27">
        <f t="shared" si="8"/>
        <v>4009633.5342465756</v>
      </c>
      <c r="L35" s="152" t="s">
        <v>100</v>
      </c>
    </row>
    <row r="36" spans="2:15" x14ac:dyDescent="0.35">
      <c r="B36" s="91" t="s">
        <v>127</v>
      </c>
      <c r="C36" s="125">
        <v>4985000</v>
      </c>
      <c r="D36" s="92"/>
      <c r="E36" s="92"/>
      <c r="F36" s="75">
        <f t="shared" ref="F36" si="9">+E36-D36</f>
        <v>0</v>
      </c>
      <c r="G36" s="88">
        <v>0.18</v>
      </c>
      <c r="H36" s="89">
        <f t="shared" ref="H36" si="10">C36*F36*G36/365</f>
        <v>0</v>
      </c>
      <c r="I36" s="27">
        <f t="shared" ref="I36" si="11">+C36+H36</f>
        <v>4985000</v>
      </c>
      <c r="L36" s="210"/>
    </row>
    <row r="37" spans="2:15" ht="15" thickBot="1" x14ac:dyDescent="0.4">
      <c r="B37" s="145"/>
      <c r="C37" s="146"/>
      <c r="D37" s="147"/>
      <c r="E37" s="147"/>
      <c r="F37" s="158"/>
      <c r="G37" s="148"/>
      <c r="H37" s="149"/>
      <c r="I37" s="110"/>
      <c r="L37" s="153"/>
    </row>
    <row r="38" spans="2:15" ht="15" thickBot="1" x14ac:dyDescent="0.4">
      <c r="B38" s="140" t="s">
        <v>64</v>
      </c>
      <c r="C38" s="141">
        <f>SUM(C7:C37)</f>
        <v>88005300</v>
      </c>
      <c r="D38" s="142"/>
      <c r="E38" s="142"/>
      <c r="F38" s="159"/>
      <c r="G38" s="143"/>
      <c r="H38" s="141">
        <f>SUM(H7:H37)</f>
        <v>11656281.000328768</v>
      </c>
      <c r="I38" s="113"/>
      <c r="L38" s="154"/>
    </row>
    <row r="39" spans="2:15" ht="15" thickBot="1" x14ac:dyDescent="0.4">
      <c r="B39" s="52"/>
      <c r="C39" s="236"/>
      <c r="D39" s="236"/>
      <c r="E39" s="236"/>
      <c r="F39" s="236"/>
      <c r="G39" s="236"/>
      <c r="H39" s="90"/>
      <c r="I39" s="36"/>
      <c r="L39" s="155"/>
    </row>
    <row r="40" spans="2:15" ht="19" thickBot="1" x14ac:dyDescent="0.5">
      <c r="B40" s="217" t="s">
        <v>18</v>
      </c>
      <c r="C40" s="218"/>
      <c r="D40" s="218"/>
      <c r="E40" s="218"/>
      <c r="F40" s="218"/>
      <c r="G40" s="237"/>
      <c r="H40" s="120">
        <f>+C38+H38</f>
        <v>99661581.000328764</v>
      </c>
      <c r="I40" s="121"/>
      <c r="L40" s="156"/>
      <c r="N40">
        <v>62238591</v>
      </c>
      <c r="O40" s="50">
        <f>+H40-N40</f>
        <v>37422990.000328764</v>
      </c>
    </row>
    <row r="41" spans="2:15" ht="15" thickBot="1" x14ac:dyDescent="0.4">
      <c r="B41" s="204"/>
      <c r="I41" s="205"/>
      <c r="L41" s="205"/>
      <c r="N41">
        <v>1903118</v>
      </c>
      <c r="O41" s="50">
        <f>+H56-N41</f>
        <v>1771213.6164383558</v>
      </c>
    </row>
    <row r="42" spans="2:15" ht="19" thickBot="1" x14ac:dyDescent="0.5">
      <c r="B42" s="238" t="s">
        <v>129</v>
      </c>
      <c r="C42" s="239"/>
      <c r="D42" s="239"/>
      <c r="E42" s="239"/>
      <c r="F42" s="239"/>
      <c r="G42" s="239"/>
      <c r="H42" s="239"/>
      <c r="I42" s="240"/>
      <c r="L42" s="205"/>
      <c r="O42" s="50">
        <f>+O40-O41</f>
        <v>35651776.383890405</v>
      </c>
    </row>
    <row r="43" spans="2:15" ht="29.5" thickBot="1" x14ac:dyDescent="0.4">
      <c r="B43" s="160" t="s">
        <v>108</v>
      </c>
      <c r="C43" s="84" t="s">
        <v>5</v>
      </c>
      <c r="D43" s="84" t="s">
        <v>6</v>
      </c>
      <c r="E43" s="84" t="s">
        <v>7</v>
      </c>
      <c r="F43" s="84" t="s">
        <v>8</v>
      </c>
      <c r="G43" s="84" t="s">
        <v>9</v>
      </c>
      <c r="H43" s="84" t="s">
        <v>10</v>
      </c>
      <c r="I43" s="85" t="s">
        <v>11</v>
      </c>
      <c r="L43" s="205"/>
    </row>
    <row r="44" spans="2:15" x14ac:dyDescent="0.35">
      <c r="B44" s="28"/>
      <c r="C44" s="82"/>
      <c r="D44" s="29"/>
      <c r="E44" s="29"/>
      <c r="F44" s="29"/>
      <c r="G44" s="29"/>
      <c r="H44" s="29"/>
      <c r="I44" s="30"/>
      <c r="L44" s="205"/>
    </row>
    <row r="45" spans="2:15" x14ac:dyDescent="0.35">
      <c r="B45" s="52" t="s">
        <v>33</v>
      </c>
      <c r="C45" s="24">
        <v>1100000</v>
      </c>
      <c r="D45" s="87">
        <v>45043</v>
      </c>
      <c r="E45" s="87">
        <v>45408</v>
      </c>
      <c r="F45" s="75">
        <f>+E45-D45</f>
        <v>365</v>
      </c>
      <c r="G45" s="88">
        <v>0.18</v>
      </c>
      <c r="H45" s="89">
        <f>C45*F45*G45/365</f>
        <v>198000</v>
      </c>
      <c r="I45" s="27">
        <f>+C45+H45</f>
        <v>1298000</v>
      </c>
      <c r="L45" s="205"/>
    </row>
    <row r="46" spans="2:15" x14ac:dyDescent="0.35">
      <c r="B46" s="52"/>
      <c r="C46" s="24"/>
      <c r="D46" s="87">
        <f>+E45</f>
        <v>45408</v>
      </c>
      <c r="E46" s="87">
        <v>45494</v>
      </c>
      <c r="F46" s="75">
        <f>+E46-D46</f>
        <v>86</v>
      </c>
      <c r="G46" s="88">
        <v>0.18</v>
      </c>
      <c r="H46" s="89">
        <f>I45*F46*G46/365</f>
        <v>55049.424657534248</v>
      </c>
      <c r="I46" s="27">
        <f>+H46+I45</f>
        <v>1353049.4246575343</v>
      </c>
      <c r="L46" s="205"/>
    </row>
    <row r="47" spans="2:15" x14ac:dyDescent="0.35">
      <c r="B47" s="52" t="s">
        <v>35</v>
      </c>
      <c r="C47" s="24">
        <v>5000000</v>
      </c>
      <c r="D47" s="87">
        <v>45048</v>
      </c>
      <c r="E47" s="87">
        <v>45413</v>
      </c>
      <c r="F47" s="75">
        <f>+E47-D47</f>
        <v>365</v>
      </c>
      <c r="G47" s="88">
        <v>0.18</v>
      </c>
      <c r="H47" s="89">
        <f>C47*F47*G47/365</f>
        <v>900000</v>
      </c>
      <c r="I47" s="27">
        <f>+C47+H47</f>
        <v>5900000</v>
      </c>
      <c r="L47" s="205"/>
    </row>
    <row r="48" spans="2:15" x14ac:dyDescent="0.35">
      <c r="B48" s="52"/>
      <c r="C48" s="24"/>
      <c r="D48" s="87">
        <f>+E47</f>
        <v>45413</v>
      </c>
      <c r="E48" s="87">
        <v>45494</v>
      </c>
      <c r="F48" s="75">
        <f>+E48-D48</f>
        <v>81</v>
      </c>
      <c r="G48" s="88">
        <v>0.18</v>
      </c>
      <c r="H48" s="89">
        <f>I47*F48*G48/365</f>
        <v>235676.71232876711</v>
      </c>
      <c r="I48" s="27">
        <f>+H48+I47</f>
        <v>6135676.7123287674</v>
      </c>
      <c r="L48" s="205"/>
    </row>
    <row r="49" spans="2:13" x14ac:dyDescent="0.35">
      <c r="B49" s="52" t="s">
        <v>55</v>
      </c>
      <c r="C49" s="24">
        <v>2000000</v>
      </c>
      <c r="D49" s="87">
        <v>45225</v>
      </c>
      <c r="E49" s="87">
        <v>45494</v>
      </c>
      <c r="F49" s="75">
        <f>+E49-D49</f>
        <v>269</v>
      </c>
      <c r="G49" s="88">
        <v>0.18</v>
      </c>
      <c r="H49" s="89">
        <f>C49*F49*G49/365</f>
        <v>265315.0684931507</v>
      </c>
      <c r="I49" s="27">
        <f t="shared" ref="I49:I53" si="12">+C49+H49</f>
        <v>2265315.0684931506</v>
      </c>
      <c r="L49" s="205"/>
    </row>
    <row r="50" spans="2:13" x14ac:dyDescent="0.35">
      <c r="B50" s="52" t="s">
        <v>56</v>
      </c>
      <c r="C50" s="24">
        <v>1500000</v>
      </c>
      <c r="D50" s="87">
        <v>45235</v>
      </c>
      <c r="E50" s="87">
        <v>45494</v>
      </c>
      <c r="F50" s="75">
        <f t="shared" ref="F50:F53" si="13">+E50-D50</f>
        <v>259</v>
      </c>
      <c r="G50" s="88">
        <v>0.18</v>
      </c>
      <c r="H50" s="89">
        <f t="shared" ref="H50:H53" si="14">C50*F50*G50/365</f>
        <v>191589.04109589042</v>
      </c>
      <c r="I50" s="27">
        <f t="shared" si="12"/>
        <v>1691589.0410958903</v>
      </c>
      <c r="L50" s="205"/>
    </row>
    <row r="51" spans="2:13" x14ac:dyDescent="0.35">
      <c r="B51" s="52" t="s">
        <v>62</v>
      </c>
      <c r="C51" s="24">
        <v>6500000</v>
      </c>
      <c r="D51" s="87">
        <v>45236</v>
      </c>
      <c r="E51" s="87">
        <v>45494</v>
      </c>
      <c r="F51" s="75">
        <f t="shared" si="13"/>
        <v>258</v>
      </c>
      <c r="G51" s="88">
        <v>0.18</v>
      </c>
      <c r="H51" s="89">
        <f t="shared" si="14"/>
        <v>827013.69863013702</v>
      </c>
      <c r="I51" s="27">
        <f t="shared" si="12"/>
        <v>7327013.6986301374</v>
      </c>
      <c r="L51" s="205"/>
    </row>
    <row r="52" spans="2:13" x14ac:dyDescent="0.35">
      <c r="B52" s="52" t="s">
        <v>79</v>
      </c>
      <c r="C52" s="24">
        <v>15200000</v>
      </c>
      <c r="D52" s="87">
        <v>45391</v>
      </c>
      <c r="E52" s="87">
        <v>45494</v>
      </c>
      <c r="F52" s="75">
        <f t="shared" si="13"/>
        <v>103</v>
      </c>
      <c r="G52" s="88">
        <v>0.18</v>
      </c>
      <c r="H52" s="89">
        <f t="shared" si="14"/>
        <v>772076.71232876717</v>
      </c>
      <c r="I52" s="27">
        <f t="shared" si="12"/>
        <v>15972076.712328767</v>
      </c>
      <c r="L52" s="205"/>
    </row>
    <row r="53" spans="2:13" x14ac:dyDescent="0.35">
      <c r="B53" s="52" t="s">
        <v>78</v>
      </c>
      <c r="C53" s="24">
        <v>4800000</v>
      </c>
      <c r="D53" s="87">
        <v>45397</v>
      </c>
      <c r="E53" s="87">
        <v>45494</v>
      </c>
      <c r="F53" s="75">
        <f t="shared" si="13"/>
        <v>97</v>
      </c>
      <c r="G53" s="88">
        <v>0.18</v>
      </c>
      <c r="H53" s="89">
        <f t="shared" si="14"/>
        <v>229610.95890410958</v>
      </c>
      <c r="I53" s="27">
        <f t="shared" si="12"/>
        <v>5029610.9589041099</v>
      </c>
      <c r="L53" s="205"/>
    </row>
    <row r="54" spans="2:13" x14ac:dyDescent="0.35">
      <c r="B54" s="52"/>
      <c r="C54" s="74"/>
      <c r="D54" s="92"/>
      <c r="E54" s="92"/>
      <c r="F54" s="93"/>
      <c r="G54" s="94"/>
      <c r="H54" s="95"/>
      <c r="I54" s="34"/>
      <c r="L54" s="205"/>
    </row>
    <row r="55" spans="2:13" ht="15" thickBot="1" x14ac:dyDescent="0.4">
      <c r="B55" s="91"/>
      <c r="C55" s="74"/>
      <c r="D55" s="92"/>
      <c r="E55" s="92"/>
      <c r="F55" s="93"/>
      <c r="G55" s="94"/>
      <c r="H55" s="95"/>
      <c r="I55" s="34"/>
      <c r="L55" s="205"/>
    </row>
    <row r="56" spans="2:13" s="108" customFormat="1" ht="19" thickBot="1" x14ac:dyDescent="0.5">
      <c r="B56" s="115" t="s">
        <v>64</v>
      </c>
      <c r="C56" s="116">
        <f>SUM(C45:C55)</f>
        <v>36100000</v>
      </c>
      <c r="D56" s="117"/>
      <c r="E56" s="117"/>
      <c r="F56" s="118"/>
      <c r="G56" s="119"/>
      <c r="H56" s="120">
        <f>SUM(H45:H55)</f>
        <v>3674331.6164383558</v>
      </c>
      <c r="I56" s="114"/>
      <c r="J56"/>
      <c r="K56"/>
      <c r="L56" s="206"/>
      <c r="M56" s="157"/>
    </row>
    <row r="57" spans="2:13" ht="15" thickBot="1" x14ac:dyDescent="0.4"/>
    <row r="58" spans="2:13" x14ac:dyDescent="0.35">
      <c r="E58" s="320" t="s">
        <v>67</v>
      </c>
      <c r="F58" s="321"/>
      <c r="G58" s="321"/>
      <c r="H58" s="109">
        <f>+C38</f>
        <v>88005300</v>
      </c>
    </row>
    <row r="59" spans="2:13" x14ac:dyDescent="0.35">
      <c r="E59" s="322" t="s">
        <v>75</v>
      </c>
      <c r="F59" s="257"/>
      <c r="G59" s="257"/>
      <c r="H59" s="27">
        <f>+H38</f>
        <v>11656281.000328768</v>
      </c>
    </row>
    <row r="60" spans="2:13" ht="15" thickBot="1" x14ac:dyDescent="0.4">
      <c r="E60" s="323"/>
      <c r="F60" s="262"/>
      <c r="G60" s="262"/>
      <c r="H60" s="36"/>
    </row>
    <row r="61" spans="2:13" ht="15" thickBot="1" x14ac:dyDescent="0.4">
      <c r="E61" s="324" t="s">
        <v>68</v>
      </c>
      <c r="F61" s="325"/>
      <c r="G61" s="325"/>
      <c r="H61" s="112">
        <f>SUM(H58:H60)</f>
        <v>99661581.000328764</v>
      </c>
      <c r="L61" s="129">
        <f>+H61</f>
        <v>99661581.000328764</v>
      </c>
    </row>
    <row r="62" spans="2:13" x14ac:dyDescent="0.35">
      <c r="E62" s="320"/>
      <c r="F62" s="321"/>
      <c r="G62" s="321"/>
      <c r="H62" s="35"/>
      <c r="L62" s="129">
        <f>+H63</f>
        <v>36100000</v>
      </c>
      <c r="M62" s="129"/>
    </row>
    <row r="63" spans="2:13" x14ac:dyDescent="0.35">
      <c r="E63" s="322" t="s">
        <v>69</v>
      </c>
      <c r="F63" s="257"/>
      <c r="G63" s="257"/>
      <c r="H63" s="27">
        <f>+C56</f>
        <v>36100000</v>
      </c>
      <c r="L63" s="129">
        <f>+H56</f>
        <v>3674331.6164383558</v>
      </c>
    </row>
    <row r="64" spans="2:13" x14ac:dyDescent="0.35">
      <c r="E64" s="322" t="s">
        <v>76</v>
      </c>
      <c r="F64" s="257"/>
      <c r="G64" s="257"/>
      <c r="H64" s="27">
        <f>+H56</f>
        <v>3674331.6164383558</v>
      </c>
      <c r="L64" s="129">
        <f>+L61-L62-L63</f>
        <v>59887249.383890405</v>
      </c>
    </row>
    <row r="65" spans="2:14" ht="15" thickBot="1" x14ac:dyDescent="0.4">
      <c r="E65" s="220"/>
      <c r="F65" s="221"/>
      <c r="G65" s="221"/>
      <c r="H65" s="110"/>
    </row>
    <row r="66" spans="2:14" ht="15" thickBot="1" x14ac:dyDescent="0.4">
      <c r="E66" s="222" t="s">
        <v>70</v>
      </c>
      <c r="F66" s="223"/>
      <c r="G66" s="223"/>
      <c r="H66" s="113">
        <f>SUM(H62:H65)</f>
        <v>39774331.616438359</v>
      </c>
    </row>
    <row r="67" spans="2:14" ht="15" thickBot="1" x14ac:dyDescent="0.4">
      <c r="E67" s="224"/>
      <c r="F67" s="225"/>
      <c r="G67" s="226"/>
      <c r="H67" s="111"/>
    </row>
    <row r="68" spans="2:14" ht="21.5" thickBot="1" x14ac:dyDescent="0.55000000000000004">
      <c r="E68" s="227" t="s">
        <v>71</v>
      </c>
      <c r="F68" s="228"/>
      <c r="G68" s="228"/>
      <c r="H68" s="130">
        <f>+H61-H66</f>
        <v>59887249.383890405</v>
      </c>
      <c r="L68" s="129"/>
    </row>
    <row r="69" spans="2:14" x14ac:dyDescent="0.35">
      <c r="H69" s="129"/>
    </row>
    <row r="70" spans="2:14" ht="15" thickBot="1" x14ac:dyDescent="0.4">
      <c r="H70" s="129"/>
    </row>
    <row r="71" spans="2:14" x14ac:dyDescent="0.35">
      <c r="B71" s="192" t="s">
        <v>94</v>
      </c>
      <c r="C71" s="193">
        <v>2500000</v>
      </c>
      <c r="D71" s="194">
        <v>45414</v>
      </c>
      <c r="E71" s="194">
        <v>45492</v>
      </c>
      <c r="F71" s="195">
        <f t="shared" ref="F71:F73" si="15">+E71-D71</f>
        <v>78</v>
      </c>
      <c r="G71" s="196">
        <v>0.18</v>
      </c>
      <c r="H71" s="197">
        <f t="shared" ref="H71:H73" si="16">C71*F71*G71/365</f>
        <v>96164.38356164383</v>
      </c>
      <c r="I71" s="197">
        <f t="shared" ref="I71:I73" si="17">+C71+H71</f>
        <v>2596164.3835616438</v>
      </c>
      <c r="L71" s="198" t="s">
        <v>98</v>
      </c>
      <c r="N71" t="s">
        <v>101</v>
      </c>
    </row>
    <row r="72" spans="2:14" x14ac:dyDescent="0.35">
      <c r="B72" s="15" t="s">
        <v>95</v>
      </c>
      <c r="C72" s="123">
        <v>2500000</v>
      </c>
      <c r="D72" s="87">
        <v>45416</v>
      </c>
      <c r="E72" s="87">
        <v>45492</v>
      </c>
      <c r="F72" s="75">
        <f t="shared" si="15"/>
        <v>76</v>
      </c>
      <c r="G72" s="88">
        <v>0.18</v>
      </c>
      <c r="H72" s="89">
        <f t="shared" si="16"/>
        <v>93698.630136986307</v>
      </c>
      <c r="I72" s="89">
        <f t="shared" si="17"/>
        <v>2593698.6301369863</v>
      </c>
      <c r="L72" s="64" t="s">
        <v>98</v>
      </c>
      <c r="N72" t="s">
        <v>101</v>
      </c>
    </row>
    <row r="73" spans="2:14" x14ac:dyDescent="0.35">
      <c r="B73" s="15" t="s">
        <v>96</v>
      </c>
      <c r="C73" s="123">
        <v>5000000</v>
      </c>
      <c r="D73" s="87">
        <v>45418</v>
      </c>
      <c r="E73" s="87">
        <v>45492</v>
      </c>
      <c r="F73" s="75">
        <f t="shared" si="15"/>
        <v>74</v>
      </c>
      <c r="G73" s="88">
        <v>0.18</v>
      </c>
      <c r="H73" s="89">
        <f t="shared" si="16"/>
        <v>182465.75342465754</v>
      </c>
      <c r="I73" s="89">
        <f t="shared" si="17"/>
        <v>5182465.7534246575</v>
      </c>
      <c r="L73" s="64" t="s">
        <v>98</v>
      </c>
      <c r="N73" t="s">
        <v>101</v>
      </c>
    </row>
    <row r="74" spans="2:14" x14ac:dyDescent="0.35">
      <c r="B74" s="15" t="s">
        <v>97</v>
      </c>
      <c r="C74" s="123">
        <v>5000000</v>
      </c>
      <c r="D74" s="87">
        <v>45458</v>
      </c>
      <c r="E74" s="87">
        <v>45492</v>
      </c>
      <c r="F74" s="75">
        <f>+E74-D74</f>
        <v>34</v>
      </c>
      <c r="G74" s="88">
        <v>0.18</v>
      </c>
      <c r="H74" s="89">
        <f>C74*F74*G74/365</f>
        <v>83835.61643835617</v>
      </c>
      <c r="I74" s="89">
        <f>+C74+H74</f>
        <v>5083835.6164383562</v>
      </c>
      <c r="L74" s="64" t="s">
        <v>98</v>
      </c>
      <c r="N74" t="s">
        <v>101</v>
      </c>
    </row>
    <row r="75" spans="2:14" x14ac:dyDescent="0.35">
      <c r="B75" s="15" t="s">
        <v>87</v>
      </c>
      <c r="C75" s="123">
        <v>2500000</v>
      </c>
      <c r="D75" s="87">
        <v>45481</v>
      </c>
      <c r="E75" s="87">
        <v>45492</v>
      </c>
      <c r="F75" s="75">
        <f t="shared" ref="F75" si="18">+E75-D75</f>
        <v>11</v>
      </c>
      <c r="G75" s="88">
        <v>0.18</v>
      </c>
      <c r="H75" s="89">
        <f t="shared" ref="H75" si="19">C75*F75*G75/365</f>
        <v>13561.643835616438</v>
      </c>
      <c r="I75" s="89">
        <f t="shared" ref="I75" si="20">+C75+H75</f>
        <v>2513561.6438356163</v>
      </c>
      <c r="L75" s="64" t="s">
        <v>99</v>
      </c>
      <c r="N75" t="s">
        <v>102</v>
      </c>
    </row>
    <row r="76" spans="2:14" ht="15" thickBot="1" x14ac:dyDescent="0.4">
      <c r="B76" s="91"/>
      <c r="C76" s="125"/>
      <c r="D76" s="92"/>
      <c r="E76" s="92"/>
      <c r="F76" s="93"/>
      <c r="G76" s="94"/>
      <c r="H76" s="95"/>
      <c r="I76" s="95"/>
      <c r="L76" s="199"/>
    </row>
    <row r="77" spans="2:14" ht="15" thickBot="1" x14ac:dyDescent="0.4">
      <c r="B77" s="200"/>
      <c r="C77" s="201">
        <f>SUM(C71:C76)</f>
        <v>17500000</v>
      </c>
      <c r="D77" s="202" t="s">
        <v>124</v>
      </c>
      <c r="E77" s="105"/>
      <c r="F77" s="106"/>
      <c r="G77" s="107"/>
      <c r="H77" s="104"/>
      <c r="I77" s="104"/>
      <c r="L77" s="203"/>
    </row>
    <row r="78" spans="2:14" x14ac:dyDescent="0.35">
      <c r="B78" s="186"/>
      <c r="C78" s="187"/>
      <c r="D78" s="188"/>
      <c r="E78" s="188"/>
      <c r="F78" s="189"/>
      <c r="G78" s="190"/>
      <c r="H78" s="129"/>
      <c r="I78" s="129"/>
      <c r="L78" s="191"/>
    </row>
    <row r="79" spans="2:14" ht="15" thickBot="1" x14ac:dyDescent="0.4">
      <c r="H79" s="129"/>
    </row>
    <row r="80" spans="2:14" ht="15" thickBot="1" x14ac:dyDescent="0.4">
      <c r="B80" s="229" t="s">
        <v>107</v>
      </c>
      <c r="C80" s="230"/>
      <c r="D80" s="231"/>
      <c r="G80" s="31" t="s">
        <v>89</v>
      </c>
      <c r="H80" s="33" t="s">
        <v>5</v>
      </c>
    </row>
    <row r="81" spans="2:14" x14ac:dyDescent="0.35">
      <c r="B81" s="136" t="s">
        <v>97</v>
      </c>
      <c r="C81" s="164">
        <v>5000000</v>
      </c>
      <c r="D81" s="137" t="s">
        <v>106</v>
      </c>
      <c r="G81" s="136" t="s">
        <v>83</v>
      </c>
      <c r="H81" s="137">
        <v>1495500</v>
      </c>
    </row>
    <row r="82" spans="2:14" x14ac:dyDescent="0.35">
      <c r="B82" s="135" t="s">
        <v>103</v>
      </c>
      <c r="C82" s="7">
        <v>1500000</v>
      </c>
      <c r="D82" s="8" t="s">
        <v>49</v>
      </c>
      <c r="G82" s="135" t="s">
        <v>84</v>
      </c>
      <c r="H82" s="8">
        <v>2991000</v>
      </c>
    </row>
    <row r="83" spans="2:14" x14ac:dyDescent="0.35">
      <c r="B83" s="135" t="s">
        <v>87</v>
      </c>
      <c r="C83" s="7">
        <v>3000000</v>
      </c>
      <c r="D83" s="8" t="s">
        <v>104</v>
      </c>
      <c r="G83" s="135" t="s">
        <v>85</v>
      </c>
      <c r="H83" s="8">
        <v>2592200</v>
      </c>
    </row>
    <row r="84" spans="2:14" x14ac:dyDescent="0.35">
      <c r="B84" s="135" t="s">
        <v>105</v>
      </c>
      <c r="C84" s="7">
        <v>1000000</v>
      </c>
      <c r="D84" s="8" t="s">
        <v>49</v>
      </c>
      <c r="G84" s="135" t="s">
        <v>86</v>
      </c>
      <c r="H84" s="8">
        <v>2991000</v>
      </c>
    </row>
    <row r="85" spans="2:14" ht="15" thickBot="1" x14ac:dyDescent="0.4">
      <c r="B85" s="43"/>
      <c r="C85" s="162"/>
      <c r="D85" s="45"/>
      <c r="G85" s="135" t="s">
        <v>87</v>
      </c>
      <c r="H85" s="8">
        <v>4985000</v>
      </c>
    </row>
    <row r="86" spans="2:14" ht="19" thickBot="1" x14ac:dyDescent="0.5">
      <c r="B86" s="138" t="s">
        <v>64</v>
      </c>
      <c r="C86" s="163">
        <f>SUM(C81:C85)</f>
        <v>10500000</v>
      </c>
      <c r="D86" s="48"/>
      <c r="G86" s="135" t="s">
        <v>88</v>
      </c>
      <c r="H86" s="8">
        <v>3988000</v>
      </c>
      <c r="L86" s="232" t="s">
        <v>123</v>
      </c>
      <c r="M86" s="232"/>
      <c r="N86" s="232"/>
    </row>
    <row r="87" spans="2:14" ht="19" thickBot="1" x14ac:dyDescent="0.5">
      <c r="G87" s="135"/>
      <c r="H87" s="8"/>
      <c r="L87" s="217" t="s">
        <v>115</v>
      </c>
      <c r="M87" s="218"/>
      <c r="N87" s="219"/>
    </row>
    <row r="88" spans="2:14" ht="15" thickBot="1" x14ac:dyDescent="0.4">
      <c r="G88" s="138" t="s">
        <v>64</v>
      </c>
      <c r="H88" s="48">
        <f ca="1">SUM(H81:H88)</f>
        <v>19042700</v>
      </c>
      <c r="L88" s="31" t="s">
        <v>89</v>
      </c>
      <c r="M88" s="32" t="s">
        <v>5</v>
      </c>
      <c r="N88" s="33" t="s">
        <v>92</v>
      </c>
    </row>
    <row r="89" spans="2:14" x14ac:dyDescent="0.35">
      <c r="L89" s="165" t="s">
        <v>94</v>
      </c>
      <c r="M89" s="184">
        <v>2500000</v>
      </c>
      <c r="N89" s="168" t="s">
        <v>98</v>
      </c>
    </row>
    <row r="90" spans="2:14" x14ac:dyDescent="0.35">
      <c r="H90" s="129"/>
      <c r="L90" s="15" t="s">
        <v>95</v>
      </c>
      <c r="M90" s="185">
        <v>2500000</v>
      </c>
      <c r="N90" s="64" t="s">
        <v>98</v>
      </c>
    </row>
    <row r="91" spans="2:14" x14ac:dyDescent="0.35">
      <c r="H91" s="129"/>
      <c r="L91" s="15" t="s">
        <v>96</v>
      </c>
      <c r="M91" s="185">
        <v>5000000</v>
      </c>
      <c r="N91" s="64" t="s">
        <v>98</v>
      </c>
    </row>
    <row r="92" spans="2:14" x14ac:dyDescent="0.35">
      <c r="L92" s="15" t="s">
        <v>83</v>
      </c>
      <c r="M92" s="123">
        <v>1495500</v>
      </c>
      <c r="N92" s="25" t="s">
        <v>100</v>
      </c>
    </row>
    <row r="93" spans="2:14" ht="15" customHeight="1" x14ac:dyDescent="0.35">
      <c r="L93" s="15" t="s">
        <v>97</v>
      </c>
      <c r="M93" s="185">
        <v>5000000</v>
      </c>
      <c r="N93" s="64" t="s">
        <v>98</v>
      </c>
    </row>
    <row r="94" spans="2:14" x14ac:dyDescent="0.35">
      <c r="L94" s="15" t="s">
        <v>84</v>
      </c>
      <c r="M94" s="123">
        <v>2991000</v>
      </c>
      <c r="N94" s="25" t="s">
        <v>100</v>
      </c>
    </row>
    <row r="95" spans="2:14" x14ac:dyDescent="0.35">
      <c r="L95" s="15" t="s">
        <v>85</v>
      </c>
      <c r="M95" s="123">
        <v>2592200</v>
      </c>
      <c r="N95" s="25" t="s">
        <v>100</v>
      </c>
    </row>
    <row r="96" spans="2:14" x14ac:dyDescent="0.35">
      <c r="L96" s="15" t="s">
        <v>86</v>
      </c>
      <c r="M96" s="123">
        <v>2991000</v>
      </c>
      <c r="N96" s="25" t="s">
        <v>100</v>
      </c>
    </row>
    <row r="97" spans="12:14" x14ac:dyDescent="0.35">
      <c r="L97" s="15" t="s">
        <v>87</v>
      </c>
      <c r="M97" s="123">
        <v>4985000</v>
      </c>
      <c r="N97" s="25" t="s">
        <v>100</v>
      </c>
    </row>
    <row r="98" spans="12:14" x14ac:dyDescent="0.35">
      <c r="L98" s="15" t="s">
        <v>87</v>
      </c>
      <c r="M98" s="123">
        <v>2500000</v>
      </c>
      <c r="N98" s="64" t="s">
        <v>99</v>
      </c>
    </row>
    <row r="99" spans="12:14" x14ac:dyDescent="0.35">
      <c r="L99" s="15" t="s">
        <v>88</v>
      </c>
      <c r="M99" s="123">
        <v>3988000</v>
      </c>
      <c r="N99" s="25" t="s">
        <v>100</v>
      </c>
    </row>
    <row r="100" spans="12:14" x14ac:dyDescent="0.35">
      <c r="L100" s="178" t="s">
        <v>116</v>
      </c>
      <c r="M100" s="179">
        <v>2100000</v>
      </c>
      <c r="N100" s="180" t="s">
        <v>110</v>
      </c>
    </row>
    <row r="101" spans="12:14" x14ac:dyDescent="0.35">
      <c r="L101" s="182"/>
      <c r="M101" s="183">
        <v>400000</v>
      </c>
      <c r="N101" s="180" t="s">
        <v>110</v>
      </c>
    </row>
    <row r="102" spans="12:14" ht="15" thickBot="1" x14ac:dyDescent="0.4">
      <c r="L102" s="52"/>
      <c r="M102" s="74"/>
      <c r="N102" s="45"/>
    </row>
    <row r="103" spans="12:14" ht="16" thickBot="1" x14ac:dyDescent="0.4">
      <c r="L103" s="59" t="s">
        <v>40</v>
      </c>
      <c r="M103" s="176">
        <f>SUM(M89:M102)</f>
        <v>39042700</v>
      </c>
      <c r="N103" s="177"/>
    </row>
    <row r="104" spans="12:14" ht="19" thickBot="1" x14ac:dyDescent="0.5">
      <c r="L104" s="218" t="s">
        <v>114</v>
      </c>
      <c r="M104" s="218"/>
      <c r="N104" s="218"/>
    </row>
    <row r="105" spans="12:14" x14ac:dyDescent="0.35">
      <c r="L105" s="165" t="s">
        <v>94</v>
      </c>
      <c r="M105" s="167">
        <v>2500000</v>
      </c>
      <c r="N105" s="35" t="s">
        <v>125</v>
      </c>
    </row>
    <row r="106" spans="12:14" x14ac:dyDescent="0.35">
      <c r="L106" s="15" t="s">
        <v>95</v>
      </c>
      <c r="M106" s="123">
        <v>2500000</v>
      </c>
      <c r="N106" s="30" t="s">
        <v>125</v>
      </c>
    </row>
    <row r="107" spans="12:14" x14ac:dyDescent="0.35">
      <c r="L107" s="15" t="s">
        <v>96</v>
      </c>
      <c r="M107" s="123">
        <v>5000000</v>
      </c>
      <c r="N107" s="30" t="s">
        <v>125</v>
      </c>
    </row>
    <row r="108" spans="12:14" x14ac:dyDescent="0.35">
      <c r="L108" s="5" t="s">
        <v>83</v>
      </c>
      <c r="M108" s="24">
        <v>1495500</v>
      </c>
      <c r="N108" s="25" t="s">
        <v>109</v>
      </c>
    </row>
    <row r="109" spans="12:14" x14ac:dyDescent="0.35">
      <c r="L109" s="5" t="s">
        <v>97</v>
      </c>
      <c r="M109" s="24">
        <v>5000000</v>
      </c>
      <c r="N109" s="25" t="s">
        <v>106</v>
      </c>
    </row>
    <row r="110" spans="12:14" x14ac:dyDescent="0.35">
      <c r="L110" s="5" t="s">
        <v>103</v>
      </c>
      <c r="M110" s="24">
        <v>1500000</v>
      </c>
      <c r="N110" s="25" t="s">
        <v>49</v>
      </c>
    </row>
    <row r="111" spans="12:14" x14ac:dyDescent="0.35">
      <c r="L111" s="5" t="s">
        <v>87</v>
      </c>
      <c r="M111" s="24">
        <v>3000000</v>
      </c>
      <c r="N111" s="25" t="s">
        <v>104</v>
      </c>
    </row>
    <row r="112" spans="12:14" x14ac:dyDescent="0.35">
      <c r="L112" s="181" t="s">
        <v>87</v>
      </c>
      <c r="M112" s="179">
        <v>2500000</v>
      </c>
      <c r="N112" s="180" t="s">
        <v>110</v>
      </c>
    </row>
    <row r="113" spans="12:16" x14ac:dyDescent="0.35">
      <c r="L113" s="5" t="s">
        <v>105</v>
      </c>
      <c r="M113" s="24">
        <v>1000000</v>
      </c>
      <c r="N113" s="25" t="s">
        <v>49</v>
      </c>
    </row>
    <row r="114" spans="12:16" x14ac:dyDescent="0.35">
      <c r="L114" s="5" t="s">
        <v>105</v>
      </c>
      <c r="M114" s="24">
        <v>12800000</v>
      </c>
      <c r="N114" s="26" t="s">
        <v>122</v>
      </c>
    </row>
    <row r="115" spans="12:16" x14ac:dyDescent="0.35">
      <c r="L115" s="5" t="s">
        <v>117</v>
      </c>
      <c r="M115" s="24">
        <v>500000</v>
      </c>
      <c r="N115" s="25" t="s">
        <v>118</v>
      </c>
    </row>
    <row r="116" spans="12:16" x14ac:dyDescent="0.35">
      <c r="L116" s="5" t="s">
        <v>117</v>
      </c>
      <c r="M116" s="24">
        <v>500000</v>
      </c>
      <c r="N116" s="25" t="s">
        <v>119</v>
      </c>
    </row>
    <row r="117" spans="12:16" x14ac:dyDescent="0.35">
      <c r="L117" s="5" t="s">
        <v>117</v>
      </c>
      <c r="M117" s="24">
        <v>200000</v>
      </c>
      <c r="N117" s="25" t="s">
        <v>120</v>
      </c>
    </row>
    <row r="118" spans="12:16" x14ac:dyDescent="0.35">
      <c r="L118" s="52" t="s">
        <v>117</v>
      </c>
      <c r="M118" s="74">
        <v>20000</v>
      </c>
      <c r="N118" s="36" t="s">
        <v>121</v>
      </c>
    </row>
    <row r="119" spans="12:16" x14ac:dyDescent="0.35">
      <c r="L119" s="52"/>
      <c r="M119" s="74">
        <v>400000</v>
      </c>
      <c r="N119" s="36" t="s">
        <v>126</v>
      </c>
    </row>
    <row r="120" spans="12:16" ht="15" thickBot="1" x14ac:dyDescent="0.4">
      <c r="L120" s="52"/>
      <c r="M120" s="74"/>
      <c r="N120" s="36"/>
    </row>
    <row r="121" spans="12:16" ht="15" thickBot="1" x14ac:dyDescent="0.4">
      <c r="L121" s="169" t="s">
        <v>113</v>
      </c>
      <c r="M121" s="170">
        <f>SUM(M105:M120)</f>
        <v>38915500</v>
      </c>
      <c r="N121" s="171"/>
    </row>
    <row r="122" spans="12:16" x14ac:dyDescent="0.35">
      <c r="L122" s="76"/>
      <c r="M122" s="134"/>
      <c r="N122" s="144"/>
    </row>
    <row r="123" spans="12:16" ht="15" thickBot="1" x14ac:dyDescent="0.4">
      <c r="L123" s="132" t="s">
        <v>37</v>
      </c>
      <c r="M123" s="133">
        <f>+M103-M121</f>
        <v>127200</v>
      </c>
      <c r="N123" s="172"/>
    </row>
    <row r="124" spans="12:16" ht="15" thickBot="1" x14ac:dyDescent="0.4">
      <c r="L124" s="173" t="s">
        <v>111</v>
      </c>
      <c r="M124" s="174">
        <v>127200</v>
      </c>
      <c r="N124" s="175"/>
      <c r="P124">
        <f>612-484</f>
        <v>128</v>
      </c>
    </row>
    <row r="125" spans="12:16" ht="15" thickBot="1" x14ac:dyDescent="0.4">
      <c r="L125" s="31" t="s">
        <v>112</v>
      </c>
      <c r="M125" s="32">
        <f>+M123-M124</f>
        <v>0</v>
      </c>
      <c r="N125" s="48"/>
    </row>
  </sheetData>
  <mergeCells count="20">
    <mergeCell ref="B3:I3"/>
    <mergeCell ref="B4:I4"/>
    <mergeCell ref="B80:D80"/>
    <mergeCell ref="L104:N104"/>
    <mergeCell ref="L87:N87"/>
    <mergeCell ref="L86:N86"/>
    <mergeCell ref="E65:G65"/>
    <mergeCell ref="E66:G66"/>
    <mergeCell ref="E67:G67"/>
    <mergeCell ref="E68:G68"/>
    <mergeCell ref="E62:G62"/>
    <mergeCell ref="E63:G63"/>
    <mergeCell ref="E64:G64"/>
    <mergeCell ref="C39:G39"/>
    <mergeCell ref="B40:G40"/>
    <mergeCell ref="B42:I42"/>
    <mergeCell ref="E58:G58"/>
    <mergeCell ref="E59:G59"/>
    <mergeCell ref="E60:G60"/>
    <mergeCell ref="E61:G6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4:P239"/>
  <sheetViews>
    <sheetView tabSelected="1" topLeftCell="A97" zoomScale="85" zoomScaleNormal="85" workbookViewId="0">
      <selection activeCell="D170" sqref="D170"/>
    </sheetView>
  </sheetViews>
  <sheetFormatPr defaultColWidth="10.81640625" defaultRowHeight="14.5" x14ac:dyDescent="0.35"/>
  <cols>
    <col min="1" max="1" width="6.54296875" customWidth="1"/>
    <col min="3" max="3" width="11.6328125" bestFit="1" customWidth="1"/>
    <col min="4" max="4" width="15.6328125" bestFit="1" customWidth="1"/>
    <col min="6" max="6" width="7.54296875" style="1" customWidth="1"/>
    <col min="7" max="7" width="13.1796875" style="1" bestFit="1" customWidth="1"/>
    <col min="8" max="8" width="13.81640625" style="1" bestFit="1" customWidth="1"/>
    <col min="9" max="9" width="10.81640625" style="1"/>
    <col min="10" max="10" width="6.54296875" customWidth="1"/>
    <col min="12" max="12" width="14.453125" style="1" bestFit="1" customWidth="1"/>
    <col min="13" max="13" width="9.90625" style="1" bestFit="1" customWidth="1"/>
    <col min="14" max="14" width="20" bestFit="1" customWidth="1"/>
  </cols>
  <sheetData>
    <row r="4" spans="4:7" ht="19" thickBot="1" x14ac:dyDescent="0.5">
      <c r="D4" s="244" t="s">
        <v>143</v>
      </c>
      <c r="E4" s="244"/>
      <c r="F4" s="244"/>
      <c r="G4" s="244"/>
    </row>
    <row r="5" spans="4:7" x14ac:dyDescent="0.35">
      <c r="D5" s="248" t="s">
        <v>67</v>
      </c>
      <c r="E5" s="249"/>
      <c r="F5" s="250"/>
      <c r="G5" s="109">
        <f>+C105</f>
        <v>91993300</v>
      </c>
    </row>
    <row r="6" spans="4:7" x14ac:dyDescent="0.35">
      <c r="D6" s="245" t="s">
        <v>75</v>
      </c>
      <c r="E6" s="246"/>
      <c r="F6" s="247"/>
      <c r="G6" s="27">
        <f>+H105</f>
        <v>37521573.942989603</v>
      </c>
    </row>
    <row r="7" spans="4:7" ht="15" thickBot="1" x14ac:dyDescent="0.4">
      <c r="D7" s="254"/>
      <c r="E7" s="255"/>
      <c r="F7" s="256"/>
      <c r="G7" s="36"/>
    </row>
    <row r="8" spans="4:7" ht="15" thickBot="1" x14ac:dyDescent="0.4">
      <c r="D8" s="251" t="s">
        <v>68</v>
      </c>
      <c r="E8" s="252"/>
      <c r="F8" s="253"/>
      <c r="G8" s="112">
        <f>SUM(G5:G7)</f>
        <v>129514873.9429896</v>
      </c>
    </row>
    <row r="9" spans="4:7" x14ac:dyDescent="0.35">
      <c r="D9" s="248"/>
      <c r="E9" s="249"/>
      <c r="F9" s="250"/>
      <c r="G9" s="35"/>
    </row>
    <row r="10" spans="4:7" x14ac:dyDescent="0.35">
      <c r="D10" s="245" t="s">
        <v>69</v>
      </c>
      <c r="E10" s="246"/>
      <c r="F10" s="247"/>
      <c r="G10" s="27">
        <f>+C172</f>
        <v>55146557</v>
      </c>
    </row>
    <row r="11" spans="4:7" x14ac:dyDescent="0.35">
      <c r="D11" s="245" t="s">
        <v>76</v>
      </c>
      <c r="E11" s="246"/>
      <c r="F11" s="247"/>
      <c r="G11" s="27">
        <f>+H172</f>
        <v>15539236.275105862</v>
      </c>
    </row>
    <row r="12" spans="4:7" ht="15" thickBot="1" x14ac:dyDescent="0.4">
      <c r="D12" s="220"/>
      <c r="E12" s="221"/>
      <c r="F12" s="221"/>
      <c r="G12" s="110"/>
    </row>
    <row r="13" spans="4:7" ht="15" thickBot="1" x14ac:dyDescent="0.4">
      <c r="D13" s="222" t="s">
        <v>70</v>
      </c>
      <c r="E13" s="223"/>
      <c r="F13" s="223"/>
      <c r="G13" s="113">
        <f>SUM(G9:G12)</f>
        <v>70685793.275105864</v>
      </c>
    </row>
    <row r="14" spans="4:7" ht="15" thickBot="1" x14ac:dyDescent="0.4">
      <c r="D14" s="224"/>
      <c r="E14" s="225"/>
      <c r="F14" s="226"/>
      <c r="G14" s="111"/>
    </row>
    <row r="15" spans="4:7" ht="21.5" thickBot="1" x14ac:dyDescent="0.55000000000000004">
      <c r="D15" s="227" t="s">
        <v>71</v>
      </c>
      <c r="E15" s="228"/>
      <c r="F15" s="228"/>
      <c r="G15" s="130">
        <f>+G8-G13</f>
        <v>58829080.667883739</v>
      </c>
    </row>
    <row r="16" spans="4:7" ht="15" thickBot="1" x14ac:dyDescent="0.4"/>
    <row r="17" spans="2:13" ht="16" thickBot="1" x14ac:dyDescent="0.4">
      <c r="B17" s="233" t="s">
        <v>81</v>
      </c>
      <c r="C17" s="234"/>
      <c r="D17" s="234"/>
      <c r="E17" s="234"/>
      <c r="F17" s="234"/>
      <c r="G17" s="234"/>
      <c r="H17" s="234"/>
      <c r="I17" s="235"/>
      <c r="L17" s="207"/>
    </row>
    <row r="18" spans="2:13" ht="19" thickBot="1" x14ac:dyDescent="0.5">
      <c r="B18" s="217" t="s">
        <v>144</v>
      </c>
      <c r="C18" s="218"/>
      <c r="D18" s="218"/>
      <c r="E18" s="218"/>
      <c r="F18" s="218"/>
      <c r="G18" s="218"/>
      <c r="H18" s="218"/>
      <c r="I18" s="219"/>
      <c r="L18" s="208"/>
    </row>
    <row r="19" spans="2:13" s="86" customFormat="1" ht="29.4" thickBot="1" x14ac:dyDescent="0.35">
      <c r="B19" s="161" t="s">
        <v>22</v>
      </c>
      <c r="C19" s="139" t="s">
        <v>5</v>
      </c>
      <c r="D19" s="139" t="s">
        <v>6</v>
      </c>
      <c r="E19" s="139" t="s">
        <v>7</v>
      </c>
      <c r="F19" s="139" t="s">
        <v>8</v>
      </c>
      <c r="G19" s="139" t="s">
        <v>9</v>
      </c>
      <c r="H19" s="139" t="s">
        <v>10</v>
      </c>
      <c r="I19" s="209" t="s">
        <v>11</v>
      </c>
      <c r="J19"/>
      <c r="K19"/>
      <c r="L19" s="150" t="s">
        <v>93</v>
      </c>
      <c r="M19" s="166"/>
    </row>
    <row r="20" spans="2:13" ht="14.4" x14ac:dyDescent="0.3">
      <c r="B20" s="76"/>
      <c r="C20" s="131"/>
      <c r="D20" s="134"/>
      <c r="E20" s="134"/>
      <c r="F20" s="134"/>
      <c r="G20" s="134"/>
      <c r="H20" s="134"/>
      <c r="I20" s="35"/>
      <c r="L20" s="151"/>
    </row>
    <row r="21" spans="2:13" x14ac:dyDescent="0.35">
      <c r="B21" s="5" t="s">
        <v>74</v>
      </c>
      <c r="C21" s="123">
        <v>17500000</v>
      </c>
      <c r="D21" s="87">
        <v>44926</v>
      </c>
      <c r="E21" s="87">
        <v>45291</v>
      </c>
      <c r="F21" s="75">
        <f>+E21-D21</f>
        <v>365</v>
      </c>
      <c r="G21" s="88">
        <v>0.18</v>
      </c>
      <c r="H21" s="89">
        <f>C21*F21*G21/365</f>
        <v>3150000</v>
      </c>
      <c r="I21" s="27">
        <f>+C21+H21</f>
        <v>20650000</v>
      </c>
      <c r="L21" s="152" t="s">
        <v>100</v>
      </c>
    </row>
    <row r="22" spans="2:13" x14ac:dyDescent="0.35">
      <c r="B22" s="5"/>
      <c r="C22" s="124"/>
      <c r="D22" s="87">
        <f>+E21</f>
        <v>45291</v>
      </c>
      <c r="E22" s="87">
        <v>45656</v>
      </c>
      <c r="F22" s="75">
        <f>+E22-D22</f>
        <v>365</v>
      </c>
      <c r="G22" s="88">
        <v>0.18</v>
      </c>
      <c r="H22" s="89">
        <f>I21*F22*G22/365</f>
        <v>3717000</v>
      </c>
      <c r="I22" s="27">
        <f>+I21+H22</f>
        <v>24367000</v>
      </c>
      <c r="L22" s="152" t="s">
        <v>100</v>
      </c>
    </row>
    <row r="23" spans="2:13" x14ac:dyDescent="0.35">
      <c r="B23" s="5"/>
      <c r="C23" s="124"/>
      <c r="D23" s="87">
        <f>+E22</f>
        <v>45656</v>
      </c>
      <c r="E23" s="92">
        <v>45991</v>
      </c>
      <c r="F23" s="75">
        <f>+E23-D23</f>
        <v>335</v>
      </c>
      <c r="G23" s="88">
        <v>0.18</v>
      </c>
      <c r="H23" s="89">
        <f>I22*F23*G23/365</f>
        <v>4025561.9178082193</v>
      </c>
      <c r="I23" s="27">
        <f>+I22+H23</f>
        <v>28392561.91780822</v>
      </c>
      <c r="L23" s="152"/>
    </row>
    <row r="24" spans="2:13" x14ac:dyDescent="0.35">
      <c r="B24" s="5"/>
      <c r="C24" s="124"/>
      <c r="D24" s="87"/>
      <c r="E24" s="87"/>
      <c r="F24" s="75"/>
      <c r="G24" s="88"/>
      <c r="H24" s="89"/>
      <c r="I24" s="27"/>
      <c r="L24" s="152"/>
    </row>
    <row r="25" spans="2:13" x14ac:dyDescent="0.35">
      <c r="B25" s="5" t="s">
        <v>29</v>
      </c>
      <c r="C25" s="123">
        <v>5982000</v>
      </c>
      <c r="D25" s="87">
        <v>44964</v>
      </c>
      <c r="E25" s="87">
        <v>45329</v>
      </c>
      <c r="F25" s="75">
        <f>+E25-D25</f>
        <v>365</v>
      </c>
      <c r="G25" s="88">
        <v>0.18</v>
      </c>
      <c r="H25" s="89">
        <f>C25*F25*G25/365</f>
        <v>1076760</v>
      </c>
      <c r="I25" s="27">
        <f>+C25+H25</f>
        <v>7058760</v>
      </c>
      <c r="L25" s="152" t="s">
        <v>100</v>
      </c>
    </row>
    <row r="26" spans="2:13" x14ac:dyDescent="0.35">
      <c r="B26" s="5"/>
      <c r="C26" s="124"/>
      <c r="D26" s="87">
        <v>45329</v>
      </c>
      <c r="E26" s="87">
        <v>45694</v>
      </c>
      <c r="F26" s="75">
        <f>+E26-D26</f>
        <v>365</v>
      </c>
      <c r="G26" s="88">
        <v>0.18</v>
      </c>
      <c r="H26" s="89">
        <f>I25*F26*G26/365</f>
        <v>1270576.8</v>
      </c>
      <c r="I26" s="27">
        <f>+I25+H26</f>
        <v>8329336.7999999998</v>
      </c>
      <c r="L26" s="152"/>
    </row>
    <row r="27" spans="2:13" x14ac:dyDescent="0.35">
      <c r="B27" s="5"/>
      <c r="C27" s="124"/>
      <c r="D27" s="87">
        <f>+E26</f>
        <v>45694</v>
      </c>
      <c r="E27" s="92">
        <v>45991</v>
      </c>
      <c r="F27" s="75">
        <f>+E27-D27</f>
        <v>297</v>
      </c>
      <c r="G27" s="88">
        <v>0.18</v>
      </c>
      <c r="H27" s="89">
        <f>I26*F27*G27/365</f>
        <v>1219962.5899397258</v>
      </c>
      <c r="I27" s="27">
        <f>+I26+H27</f>
        <v>9549299.3899397254</v>
      </c>
      <c r="L27" s="152"/>
    </row>
    <row r="28" spans="2:13" x14ac:dyDescent="0.35">
      <c r="B28" s="5"/>
      <c r="C28" s="124"/>
      <c r="D28" s="87"/>
      <c r="E28" s="87"/>
      <c r="F28" s="75"/>
      <c r="G28" s="88"/>
      <c r="H28" s="89"/>
      <c r="I28" s="27"/>
      <c r="L28" s="152"/>
    </row>
    <row r="29" spans="2:13" x14ac:dyDescent="0.35">
      <c r="B29" s="5" t="s">
        <v>31</v>
      </c>
      <c r="C29" s="123">
        <v>4287100</v>
      </c>
      <c r="D29" s="87">
        <v>44986</v>
      </c>
      <c r="E29" s="87">
        <v>45351</v>
      </c>
      <c r="F29" s="75">
        <f>+E29-D29</f>
        <v>365</v>
      </c>
      <c r="G29" s="88">
        <v>0.18</v>
      </c>
      <c r="H29" s="89">
        <f>C29*F29*G29/365</f>
        <v>771678</v>
      </c>
      <c r="I29" s="27">
        <f t="shared" ref="I29:I95" si="0">+C29+H29</f>
        <v>5058778</v>
      </c>
      <c r="L29" s="152" t="s">
        <v>100</v>
      </c>
    </row>
    <row r="30" spans="2:13" x14ac:dyDescent="0.35">
      <c r="B30" s="5"/>
      <c r="C30" s="124"/>
      <c r="D30" s="87">
        <f>+E29</f>
        <v>45351</v>
      </c>
      <c r="E30" s="87">
        <v>45716</v>
      </c>
      <c r="F30" s="75">
        <f>+E30-D30</f>
        <v>365</v>
      </c>
      <c r="G30" s="88">
        <v>0.18</v>
      </c>
      <c r="H30" s="89">
        <f>I29*F30*G30/365</f>
        <v>910580.03999999992</v>
      </c>
      <c r="I30" s="27">
        <f>+I29+H30</f>
        <v>5969358.04</v>
      </c>
      <c r="L30" s="152" t="s">
        <v>100</v>
      </c>
    </row>
    <row r="31" spans="2:13" x14ac:dyDescent="0.35">
      <c r="B31" s="5"/>
      <c r="C31" s="124"/>
      <c r="D31" s="87">
        <f>+E30</f>
        <v>45716</v>
      </c>
      <c r="E31" s="92">
        <v>45991</v>
      </c>
      <c r="F31" s="75">
        <f>+E31-D31</f>
        <v>275</v>
      </c>
      <c r="G31" s="88">
        <v>0.18</v>
      </c>
      <c r="H31" s="89">
        <f>I30*F31*G31/365</f>
        <v>809543.07665753411</v>
      </c>
      <c r="I31" s="27">
        <f>+I30+H31</f>
        <v>6778901.1166575346</v>
      </c>
      <c r="L31" s="152"/>
    </row>
    <row r="32" spans="2:13" x14ac:dyDescent="0.35">
      <c r="B32" s="5"/>
      <c r="C32" s="123"/>
      <c r="D32" s="87"/>
      <c r="E32" s="87"/>
      <c r="F32" s="75"/>
      <c r="G32" s="88"/>
      <c r="H32" s="89"/>
      <c r="I32" s="27"/>
      <c r="L32" s="152"/>
    </row>
    <row r="33" spans="2:12" x14ac:dyDescent="0.35">
      <c r="B33" s="5" t="s">
        <v>32</v>
      </c>
      <c r="C33" s="123">
        <v>1495500</v>
      </c>
      <c r="D33" s="87">
        <v>45032</v>
      </c>
      <c r="E33" s="87">
        <v>45397</v>
      </c>
      <c r="F33" s="75">
        <f t="shared" ref="F33:F101" si="1">+E33-D33</f>
        <v>365</v>
      </c>
      <c r="G33" s="88">
        <v>0.18</v>
      </c>
      <c r="H33" s="89">
        <f>C33*F33*G33/365</f>
        <v>269190</v>
      </c>
      <c r="I33" s="27">
        <f t="shared" si="0"/>
        <v>1764690</v>
      </c>
      <c r="L33" s="152" t="s">
        <v>100</v>
      </c>
    </row>
    <row r="34" spans="2:12" x14ac:dyDescent="0.35">
      <c r="B34" s="5"/>
      <c r="C34" s="123"/>
      <c r="D34" s="87">
        <f>+E33</f>
        <v>45397</v>
      </c>
      <c r="E34" s="87">
        <v>45762</v>
      </c>
      <c r="F34" s="75">
        <f t="shared" si="1"/>
        <v>365</v>
      </c>
      <c r="G34" s="88">
        <v>0.18</v>
      </c>
      <c r="H34" s="89">
        <f>I33*F34*G34/365</f>
        <v>317644.2</v>
      </c>
      <c r="I34" s="27">
        <f>+I33+H34</f>
        <v>2082334.2</v>
      </c>
      <c r="L34" s="152"/>
    </row>
    <row r="35" spans="2:12" x14ac:dyDescent="0.35">
      <c r="B35" s="5"/>
      <c r="C35" s="123"/>
      <c r="D35" s="87">
        <f>+E34</f>
        <v>45762</v>
      </c>
      <c r="E35" s="92">
        <v>45991</v>
      </c>
      <c r="F35" s="75">
        <f>+E39-D35</f>
        <v>229</v>
      </c>
      <c r="G35" s="88">
        <v>0.18</v>
      </c>
      <c r="H35" s="89">
        <f>I34*F35*G35/365</f>
        <v>235161.13896986298</v>
      </c>
      <c r="I35" s="27">
        <f>+I34+H35</f>
        <v>2317495.338969863</v>
      </c>
      <c r="L35" s="152"/>
    </row>
    <row r="36" spans="2:12" x14ac:dyDescent="0.35">
      <c r="B36" s="5"/>
      <c r="C36" s="123"/>
      <c r="D36" s="87"/>
      <c r="E36" s="92"/>
      <c r="F36" s="75"/>
      <c r="G36" s="88"/>
      <c r="H36" s="89"/>
      <c r="I36" s="27"/>
      <c r="L36" s="152"/>
    </row>
    <row r="37" spans="2:12" x14ac:dyDescent="0.35">
      <c r="B37" s="5" t="s">
        <v>41</v>
      </c>
      <c r="C37" s="123">
        <v>2500000</v>
      </c>
      <c r="D37" s="87">
        <v>45130</v>
      </c>
      <c r="E37" s="92">
        <v>45495</v>
      </c>
      <c r="F37" s="75">
        <f t="shared" si="1"/>
        <v>365</v>
      </c>
      <c r="G37" s="88">
        <v>0.18</v>
      </c>
      <c r="H37" s="89">
        <f>C37*F37*G37/365</f>
        <v>450000</v>
      </c>
      <c r="I37" s="27">
        <f t="shared" si="0"/>
        <v>2950000</v>
      </c>
      <c r="L37" s="152" t="s">
        <v>100</v>
      </c>
    </row>
    <row r="38" spans="2:12" x14ac:dyDescent="0.35">
      <c r="B38" s="5"/>
      <c r="C38" s="123"/>
      <c r="D38" s="87">
        <f>+E37</f>
        <v>45495</v>
      </c>
      <c r="E38" s="92">
        <v>45860</v>
      </c>
      <c r="F38" s="75">
        <f t="shared" ref="F38" si="2">+E38-D38</f>
        <v>365</v>
      </c>
      <c r="G38" s="88">
        <v>0.18</v>
      </c>
      <c r="H38" s="89">
        <f>I37*F38*G38/365</f>
        <v>531000</v>
      </c>
      <c r="I38" s="27">
        <f>+I37+H38</f>
        <v>3481000</v>
      </c>
      <c r="L38" s="152"/>
    </row>
    <row r="39" spans="2:12" x14ac:dyDescent="0.35">
      <c r="B39" s="5"/>
      <c r="C39" s="123"/>
      <c r="D39" s="87">
        <f>E38</f>
        <v>45860</v>
      </c>
      <c r="E39" s="92">
        <v>45991</v>
      </c>
      <c r="F39" s="75">
        <f t="shared" ref="F39" si="3">+E39-D39</f>
        <v>131</v>
      </c>
      <c r="G39" s="88">
        <v>0.18</v>
      </c>
      <c r="H39" s="89">
        <f>I38*F39*G39/365</f>
        <v>224882.13698630137</v>
      </c>
      <c r="I39" s="27">
        <f>+I38+H39</f>
        <v>3705882.1369863013</v>
      </c>
      <c r="L39" s="152"/>
    </row>
    <row r="40" spans="2:12" x14ac:dyDescent="0.35">
      <c r="B40" s="5"/>
      <c r="C40" s="123"/>
      <c r="D40" s="87"/>
      <c r="E40" s="92"/>
      <c r="F40" s="75"/>
      <c r="G40" s="88"/>
      <c r="H40" s="89"/>
      <c r="I40" s="27"/>
      <c r="L40" s="152"/>
    </row>
    <row r="41" spans="2:12" x14ac:dyDescent="0.35">
      <c r="B41" s="5" t="s">
        <v>61</v>
      </c>
      <c r="C41" s="123">
        <v>1000000</v>
      </c>
      <c r="D41" s="87">
        <v>45157</v>
      </c>
      <c r="E41" s="87">
        <v>45522</v>
      </c>
      <c r="F41" s="75">
        <f t="shared" si="1"/>
        <v>365</v>
      </c>
      <c r="G41" s="88">
        <v>0.18</v>
      </c>
      <c r="H41" s="89">
        <f>C41*F41*G41/365</f>
        <v>180000</v>
      </c>
      <c r="I41" s="27">
        <f t="shared" si="0"/>
        <v>1180000</v>
      </c>
      <c r="L41" s="152" t="s">
        <v>100</v>
      </c>
    </row>
    <row r="42" spans="2:12" x14ac:dyDescent="0.35">
      <c r="B42" s="5"/>
      <c r="C42" s="123"/>
      <c r="D42" s="87">
        <f>+E41</f>
        <v>45522</v>
      </c>
      <c r="E42" s="87">
        <v>45887</v>
      </c>
      <c r="F42" s="75">
        <f t="shared" si="1"/>
        <v>365</v>
      </c>
      <c r="G42" s="88">
        <v>0.18</v>
      </c>
      <c r="H42" s="89">
        <f>I41*F42*G42/365</f>
        <v>212400</v>
      </c>
      <c r="I42" s="27">
        <f>+I41+H42</f>
        <v>1392400</v>
      </c>
      <c r="L42" s="152"/>
    </row>
    <row r="43" spans="2:12" x14ac:dyDescent="0.35">
      <c r="B43" s="5"/>
      <c r="C43" s="123"/>
      <c r="D43" s="87">
        <f>E42</f>
        <v>45887</v>
      </c>
      <c r="E43" s="92">
        <v>45991</v>
      </c>
      <c r="F43" s="75">
        <f t="shared" ref="F43" si="4">+E43-D43</f>
        <v>104</v>
      </c>
      <c r="G43" s="88">
        <v>0.18</v>
      </c>
      <c r="H43" s="89">
        <f>I42*F43*G43/365</f>
        <v>71412.953424657535</v>
      </c>
      <c r="I43" s="27">
        <f>+I42+H43</f>
        <v>1463812.9534246575</v>
      </c>
      <c r="L43" s="152"/>
    </row>
    <row r="44" spans="2:12" x14ac:dyDescent="0.35">
      <c r="B44" s="5"/>
      <c r="C44" s="123"/>
      <c r="D44" s="87"/>
      <c r="E44" s="92"/>
      <c r="F44" s="75"/>
      <c r="G44" s="88"/>
      <c r="H44" s="89"/>
      <c r="I44" s="27"/>
      <c r="L44" s="152"/>
    </row>
    <row r="45" spans="2:12" x14ac:dyDescent="0.35">
      <c r="B45" s="5" t="s">
        <v>63</v>
      </c>
      <c r="C45" s="123">
        <v>2191900</v>
      </c>
      <c r="D45" s="87">
        <v>45192</v>
      </c>
      <c r="E45" s="87">
        <v>45557</v>
      </c>
      <c r="F45" s="75">
        <f t="shared" si="1"/>
        <v>365</v>
      </c>
      <c r="G45" s="88">
        <v>0.18</v>
      </c>
      <c r="H45" s="89">
        <f>C45*F45*G45/365</f>
        <v>394542</v>
      </c>
      <c r="I45" s="27">
        <f t="shared" si="0"/>
        <v>2586442</v>
      </c>
      <c r="L45" s="152" t="s">
        <v>100</v>
      </c>
    </row>
    <row r="46" spans="2:12" x14ac:dyDescent="0.35">
      <c r="B46" s="5"/>
      <c r="C46" s="123"/>
      <c r="D46" s="87">
        <f>+E45</f>
        <v>45557</v>
      </c>
      <c r="E46" s="87">
        <v>45922</v>
      </c>
      <c r="F46" s="75">
        <f t="shared" ref="F46" si="5">+E46-D46</f>
        <v>365</v>
      </c>
      <c r="G46" s="88">
        <v>0.18</v>
      </c>
      <c r="H46" s="89">
        <f>I45*F46*G46/365</f>
        <v>465559.56</v>
      </c>
      <c r="I46" s="27">
        <f>+I45+H46</f>
        <v>3052001.56</v>
      </c>
      <c r="L46" s="152"/>
    </row>
    <row r="47" spans="2:12" x14ac:dyDescent="0.35">
      <c r="B47" s="5"/>
      <c r="C47" s="123"/>
      <c r="D47" s="87">
        <f>+E46</f>
        <v>45922</v>
      </c>
      <c r="E47" s="92">
        <v>45991</v>
      </c>
      <c r="F47" s="75">
        <f t="shared" ref="F47" si="6">+E47-D47</f>
        <v>69</v>
      </c>
      <c r="G47" s="88">
        <v>0.18</v>
      </c>
      <c r="H47" s="89">
        <f>I46*F47*G47/365</f>
        <v>103851.6695210959</v>
      </c>
      <c r="I47" s="27">
        <f>+I46+H47</f>
        <v>3155853.2295210958</v>
      </c>
      <c r="L47" s="152"/>
    </row>
    <row r="48" spans="2:12" x14ac:dyDescent="0.35">
      <c r="B48" s="5"/>
      <c r="C48" s="123"/>
      <c r="D48" s="87"/>
      <c r="E48" s="92"/>
      <c r="F48" s="75"/>
      <c r="G48" s="88"/>
      <c r="H48" s="89"/>
      <c r="I48" s="27"/>
      <c r="L48" s="152"/>
    </row>
    <row r="49" spans="2:12" x14ac:dyDescent="0.35">
      <c r="B49" s="5" t="s">
        <v>52</v>
      </c>
      <c r="C49" s="123">
        <v>1994000</v>
      </c>
      <c r="D49" s="87">
        <v>45253</v>
      </c>
      <c r="E49" s="87">
        <v>45618</v>
      </c>
      <c r="F49" s="75">
        <f t="shared" si="1"/>
        <v>365</v>
      </c>
      <c r="G49" s="88">
        <v>0.18</v>
      </c>
      <c r="H49" s="89">
        <f>C49*F49*G49/365</f>
        <v>358920</v>
      </c>
      <c r="I49" s="27">
        <f t="shared" si="0"/>
        <v>2352920</v>
      </c>
      <c r="L49" s="152" t="s">
        <v>100</v>
      </c>
    </row>
    <row r="50" spans="2:12" x14ac:dyDescent="0.35">
      <c r="B50" s="5"/>
      <c r="C50" s="123"/>
      <c r="D50" s="87">
        <f>+E49</f>
        <v>45618</v>
      </c>
      <c r="E50" s="87">
        <v>45983</v>
      </c>
      <c r="F50" s="75">
        <f t="shared" si="1"/>
        <v>365</v>
      </c>
      <c r="G50" s="88">
        <v>0.18</v>
      </c>
      <c r="H50" s="89">
        <f>I49*F50*G50/365</f>
        <v>423525.6</v>
      </c>
      <c r="I50" s="27">
        <f>+I49+H50</f>
        <v>2776445.6</v>
      </c>
      <c r="L50" s="152"/>
    </row>
    <row r="51" spans="2:12" x14ac:dyDescent="0.35">
      <c r="B51" s="5"/>
      <c r="C51" s="123"/>
      <c r="D51" s="87">
        <f>E50</f>
        <v>45983</v>
      </c>
      <c r="E51" s="92">
        <v>45991</v>
      </c>
      <c r="F51" s="75">
        <f t="shared" ref="F51" si="7">+E51-D51</f>
        <v>8</v>
      </c>
      <c r="G51" s="88">
        <v>0.18</v>
      </c>
      <c r="H51" s="89">
        <f>I50*F51*G51/365</f>
        <v>10953.648394520547</v>
      </c>
      <c r="I51" s="27">
        <f>+I50+H51</f>
        <v>2787399.2483945205</v>
      </c>
      <c r="L51" s="152"/>
    </row>
    <row r="52" spans="2:12" x14ac:dyDescent="0.35">
      <c r="B52" s="5"/>
      <c r="C52" s="123"/>
      <c r="D52" s="87"/>
      <c r="E52" s="92"/>
      <c r="F52" s="75"/>
      <c r="G52" s="88"/>
      <c r="H52" s="89"/>
      <c r="I52" s="27"/>
      <c r="L52" s="152"/>
    </row>
    <row r="53" spans="2:12" x14ac:dyDescent="0.35">
      <c r="B53" s="5" t="s">
        <v>60</v>
      </c>
      <c r="C53" s="123">
        <v>2370600</v>
      </c>
      <c r="D53" s="87">
        <v>45281</v>
      </c>
      <c r="E53" s="87">
        <v>45646</v>
      </c>
      <c r="F53" s="75">
        <f t="shared" si="1"/>
        <v>365</v>
      </c>
      <c r="G53" s="88">
        <v>0.18</v>
      </c>
      <c r="H53" s="89">
        <f>C53*F53*G53/365</f>
        <v>426708</v>
      </c>
      <c r="I53" s="27">
        <f t="shared" si="0"/>
        <v>2797308</v>
      </c>
      <c r="L53" s="152" t="s">
        <v>100</v>
      </c>
    </row>
    <row r="54" spans="2:12" x14ac:dyDescent="0.35">
      <c r="B54" s="5"/>
      <c r="C54" s="123"/>
      <c r="D54" s="87">
        <f>+E53</f>
        <v>45646</v>
      </c>
      <c r="E54" s="92">
        <v>45991</v>
      </c>
      <c r="F54" s="75">
        <f t="shared" ref="F54" si="8">+E54-D54</f>
        <v>345</v>
      </c>
      <c r="G54" s="88">
        <v>0.18</v>
      </c>
      <c r="H54" s="89">
        <f>I53*F54*G54/365</f>
        <v>475925.55287671229</v>
      </c>
      <c r="I54" s="27">
        <f>+I53+H54</f>
        <v>3273233.5528767123</v>
      </c>
      <c r="L54" s="152"/>
    </row>
    <row r="55" spans="2:12" x14ac:dyDescent="0.35">
      <c r="B55" s="5"/>
      <c r="C55" s="123"/>
      <c r="D55" s="87"/>
      <c r="E55" s="92"/>
      <c r="F55" s="75"/>
      <c r="G55" s="88"/>
      <c r="H55" s="89"/>
      <c r="I55" s="27"/>
      <c r="L55" s="152"/>
    </row>
    <row r="56" spans="2:12" x14ac:dyDescent="0.35">
      <c r="B56" s="5" t="s">
        <v>72</v>
      </c>
      <c r="C56" s="123">
        <v>7477500</v>
      </c>
      <c r="D56" s="87">
        <v>45294</v>
      </c>
      <c r="E56" s="87">
        <v>45659</v>
      </c>
      <c r="F56" s="75">
        <f t="shared" si="1"/>
        <v>365</v>
      </c>
      <c r="G56" s="88">
        <v>0.18</v>
      </c>
      <c r="H56" s="89">
        <f>C56*F56*G56/365</f>
        <v>1345950</v>
      </c>
      <c r="I56" s="27">
        <f t="shared" si="0"/>
        <v>8823450</v>
      </c>
      <c r="L56" s="152" t="s">
        <v>100</v>
      </c>
    </row>
    <row r="57" spans="2:12" x14ac:dyDescent="0.35">
      <c r="B57" s="5"/>
      <c r="C57" s="123"/>
      <c r="D57" s="87">
        <f>+E56</f>
        <v>45659</v>
      </c>
      <c r="E57" s="92">
        <v>45991</v>
      </c>
      <c r="F57" s="75">
        <f t="shared" si="1"/>
        <v>332</v>
      </c>
      <c r="G57" s="88">
        <v>0.18</v>
      </c>
      <c r="H57" s="89">
        <f>I56*F57*G57/365</f>
        <v>1444628.4164383563</v>
      </c>
      <c r="I57" s="27">
        <f>+I56+H57</f>
        <v>10268078.416438356</v>
      </c>
      <c r="L57" s="152"/>
    </row>
    <row r="58" spans="2:12" x14ac:dyDescent="0.35">
      <c r="B58" s="5"/>
      <c r="C58" s="123"/>
      <c r="D58" s="87"/>
      <c r="E58" s="92"/>
      <c r="F58" s="75"/>
      <c r="G58" s="88"/>
      <c r="H58" s="89"/>
      <c r="I58" s="27"/>
      <c r="L58" s="152"/>
    </row>
    <row r="59" spans="2:12" x14ac:dyDescent="0.35">
      <c r="B59" s="15" t="s">
        <v>73</v>
      </c>
      <c r="C59" s="123">
        <v>4985000</v>
      </c>
      <c r="D59" s="87">
        <v>45304</v>
      </c>
      <c r="E59" s="87">
        <v>45669</v>
      </c>
      <c r="F59" s="75">
        <f t="shared" si="1"/>
        <v>365</v>
      </c>
      <c r="G59" s="88">
        <v>0.18</v>
      </c>
      <c r="H59" s="89">
        <f>C59*F59*G59/365</f>
        <v>897300</v>
      </c>
      <c r="I59" s="27">
        <f t="shared" si="0"/>
        <v>5882300</v>
      </c>
      <c r="L59" s="152" t="s">
        <v>100</v>
      </c>
    </row>
    <row r="60" spans="2:12" x14ac:dyDescent="0.35">
      <c r="B60" s="15"/>
      <c r="C60" s="123"/>
      <c r="D60" s="87">
        <f>+E59</f>
        <v>45669</v>
      </c>
      <c r="E60" s="92">
        <v>45991</v>
      </c>
      <c r="F60" s="75">
        <f t="shared" ref="F60" si="9">+E60-D60</f>
        <v>322</v>
      </c>
      <c r="G60" s="88">
        <v>0.18</v>
      </c>
      <c r="H60" s="89">
        <f>I59*F60*G60/365</f>
        <v>934077.00821917807</v>
      </c>
      <c r="I60" s="27">
        <f>+I59+H60</f>
        <v>6816377.0082191778</v>
      </c>
      <c r="L60" s="152"/>
    </row>
    <row r="61" spans="2:12" x14ac:dyDescent="0.35">
      <c r="B61" s="15"/>
      <c r="C61" s="123"/>
      <c r="D61" s="87"/>
      <c r="E61" s="92"/>
      <c r="F61" s="75"/>
      <c r="G61" s="88"/>
      <c r="H61" s="89"/>
      <c r="I61" s="27"/>
      <c r="L61" s="152"/>
    </row>
    <row r="62" spans="2:12" x14ac:dyDescent="0.35">
      <c r="B62" s="15" t="s">
        <v>77</v>
      </c>
      <c r="C62" s="123">
        <v>1194000</v>
      </c>
      <c r="D62" s="87">
        <v>45384</v>
      </c>
      <c r="E62" s="87">
        <v>45749</v>
      </c>
      <c r="F62" s="75">
        <f t="shared" si="1"/>
        <v>365</v>
      </c>
      <c r="G62" s="88">
        <v>0.18</v>
      </c>
      <c r="H62" s="89">
        <f>C62*F62*G62/365</f>
        <v>214920</v>
      </c>
      <c r="I62" s="27">
        <f t="shared" si="0"/>
        <v>1408920</v>
      </c>
      <c r="L62" s="152" t="s">
        <v>100</v>
      </c>
    </row>
    <row r="63" spans="2:12" x14ac:dyDescent="0.35">
      <c r="B63" s="15"/>
      <c r="C63" s="123"/>
      <c r="D63" s="87">
        <f>+E62</f>
        <v>45749</v>
      </c>
      <c r="E63" s="92">
        <v>45991</v>
      </c>
      <c r="F63" s="75">
        <f t="shared" si="1"/>
        <v>242</v>
      </c>
      <c r="G63" s="88">
        <v>0.18</v>
      </c>
      <c r="H63" s="89">
        <f>I62*F63*G63/365</f>
        <v>168143.98684931506</v>
      </c>
      <c r="I63" s="27">
        <f>+I62+H63</f>
        <v>1577063.986849315</v>
      </c>
      <c r="L63" s="152"/>
    </row>
    <row r="64" spans="2:12" x14ac:dyDescent="0.35">
      <c r="B64" s="15"/>
      <c r="C64" s="123"/>
      <c r="D64" s="87"/>
      <c r="E64" s="92"/>
      <c r="F64" s="75"/>
      <c r="G64" s="88"/>
      <c r="H64" s="89"/>
      <c r="I64" s="27"/>
      <c r="L64" s="152"/>
    </row>
    <row r="65" spans="2:12" x14ac:dyDescent="0.35">
      <c r="B65" s="15" t="s">
        <v>78</v>
      </c>
      <c r="C65" s="123">
        <v>1000000</v>
      </c>
      <c r="D65" s="87">
        <v>45397</v>
      </c>
      <c r="E65" s="87">
        <v>45762</v>
      </c>
      <c r="F65" s="75">
        <f t="shared" si="1"/>
        <v>365</v>
      </c>
      <c r="G65" s="88">
        <v>0.18</v>
      </c>
      <c r="H65" s="89">
        <f>C65*F65*G65/365</f>
        <v>180000</v>
      </c>
      <c r="I65" s="27">
        <f t="shared" si="0"/>
        <v>1180000</v>
      </c>
      <c r="L65" s="152" t="s">
        <v>100</v>
      </c>
    </row>
    <row r="66" spans="2:12" x14ac:dyDescent="0.35">
      <c r="B66" s="15"/>
      <c r="C66" s="123"/>
      <c r="D66" s="87">
        <f>+E65</f>
        <v>45762</v>
      </c>
      <c r="E66" s="92">
        <v>45991</v>
      </c>
      <c r="F66" s="75">
        <f t="shared" ref="F66" si="10">+E66-D66</f>
        <v>229</v>
      </c>
      <c r="G66" s="88">
        <v>0.18</v>
      </c>
      <c r="H66" s="89">
        <f>I65*F66*G66/365</f>
        <v>133259.17808219179</v>
      </c>
      <c r="I66" s="27">
        <f>+I65+H66</f>
        <v>1313259.1780821919</v>
      </c>
      <c r="L66" s="152"/>
    </row>
    <row r="67" spans="2:12" x14ac:dyDescent="0.35">
      <c r="B67" s="15"/>
      <c r="C67" s="123"/>
      <c r="D67" s="87"/>
      <c r="E67" s="92"/>
      <c r="F67" s="75"/>
      <c r="G67" s="88"/>
      <c r="H67" s="89"/>
      <c r="I67" s="27"/>
      <c r="L67" s="152"/>
    </row>
    <row r="68" spans="2:12" x14ac:dyDescent="0.35">
      <c r="B68" s="15" t="s">
        <v>94</v>
      </c>
      <c r="C68" s="123">
        <v>2500000</v>
      </c>
      <c r="D68" s="87">
        <v>45414</v>
      </c>
      <c r="E68" s="87">
        <v>45779</v>
      </c>
      <c r="F68" s="75">
        <f t="shared" si="1"/>
        <v>365</v>
      </c>
      <c r="G68" s="88">
        <v>0.18</v>
      </c>
      <c r="H68" s="89">
        <f>C68*F68*G68/365</f>
        <v>450000</v>
      </c>
      <c r="I68" s="27">
        <f t="shared" si="0"/>
        <v>2950000</v>
      </c>
      <c r="L68" s="211" t="s">
        <v>98</v>
      </c>
    </row>
    <row r="69" spans="2:12" x14ac:dyDescent="0.35">
      <c r="B69" s="15"/>
      <c r="C69" s="123"/>
      <c r="D69" s="87">
        <f>+E68</f>
        <v>45779</v>
      </c>
      <c r="E69" s="92">
        <v>45991</v>
      </c>
      <c r="F69" s="75">
        <f t="shared" si="1"/>
        <v>212</v>
      </c>
      <c r="G69" s="88">
        <v>0.18</v>
      </c>
      <c r="H69" s="89">
        <f>I68*F69*G69/365</f>
        <v>308416.43835616438</v>
      </c>
      <c r="I69" s="27">
        <f>+I68+H69</f>
        <v>3258416.4383561644</v>
      </c>
      <c r="L69" s="211"/>
    </row>
    <row r="70" spans="2:12" x14ac:dyDescent="0.35">
      <c r="B70" s="15"/>
      <c r="C70" s="123"/>
      <c r="D70" s="87"/>
      <c r="E70" s="92"/>
      <c r="F70" s="75"/>
      <c r="G70" s="88"/>
      <c r="H70" s="89"/>
      <c r="I70" s="27"/>
      <c r="L70" s="211"/>
    </row>
    <row r="71" spans="2:12" x14ac:dyDescent="0.35">
      <c r="B71" s="15" t="s">
        <v>95</v>
      </c>
      <c r="C71" s="123">
        <v>2500000</v>
      </c>
      <c r="D71" s="87">
        <v>45416</v>
      </c>
      <c r="E71" s="87">
        <v>45781</v>
      </c>
      <c r="F71" s="75">
        <f t="shared" si="1"/>
        <v>365</v>
      </c>
      <c r="G71" s="88">
        <v>0.18</v>
      </c>
      <c r="H71" s="89">
        <f>C71*F71*G71/365</f>
        <v>450000</v>
      </c>
      <c r="I71" s="27">
        <f t="shared" si="0"/>
        <v>2950000</v>
      </c>
      <c r="L71" s="211" t="s">
        <v>98</v>
      </c>
    </row>
    <row r="72" spans="2:12" x14ac:dyDescent="0.35">
      <c r="B72" s="15"/>
      <c r="C72" s="123"/>
      <c r="D72" s="87">
        <f>+E71</f>
        <v>45781</v>
      </c>
      <c r="E72" s="92">
        <v>45991</v>
      </c>
      <c r="F72" s="75">
        <f t="shared" ref="F72" si="11">+E72-D72</f>
        <v>210</v>
      </c>
      <c r="G72" s="88">
        <v>0.18</v>
      </c>
      <c r="H72" s="89">
        <f>I71*F72*G72/365</f>
        <v>305506.84931506851</v>
      </c>
      <c r="I72" s="27">
        <f>+I71+H72</f>
        <v>3255506.8493150687</v>
      </c>
      <c r="L72" s="211"/>
    </row>
    <row r="73" spans="2:12" x14ac:dyDescent="0.35">
      <c r="B73" s="15"/>
      <c r="C73" s="123"/>
      <c r="D73" s="87"/>
      <c r="E73" s="92"/>
      <c r="F73" s="75"/>
      <c r="G73" s="88"/>
      <c r="H73" s="89"/>
      <c r="I73" s="27"/>
      <c r="L73" s="211"/>
    </row>
    <row r="74" spans="2:12" x14ac:dyDescent="0.35">
      <c r="B74" s="15" t="s">
        <v>96</v>
      </c>
      <c r="C74" s="123">
        <v>5000000</v>
      </c>
      <c r="D74" s="87">
        <v>45418</v>
      </c>
      <c r="E74" s="87">
        <v>45783</v>
      </c>
      <c r="F74" s="75">
        <f t="shared" si="1"/>
        <v>365</v>
      </c>
      <c r="G74" s="88">
        <v>0.18</v>
      </c>
      <c r="H74" s="89">
        <f>C74*F74*G74/365</f>
        <v>900000</v>
      </c>
      <c r="I74" s="27">
        <f t="shared" si="0"/>
        <v>5900000</v>
      </c>
      <c r="L74" s="211" t="s">
        <v>98</v>
      </c>
    </row>
    <row r="75" spans="2:12" x14ac:dyDescent="0.35">
      <c r="B75" s="15"/>
      <c r="C75" s="123"/>
      <c r="D75" s="87">
        <f>+E74</f>
        <v>45783</v>
      </c>
      <c r="E75" s="92">
        <v>45991</v>
      </c>
      <c r="F75" s="75">
        <f t="shared" si="1"/>
        <v>208</v>
      </c>
      <c r="G75" s="88">
        <v>0.18</v>
      </c>
      <c r="H75" s="89">
        <f>I74*F75*G75/365</f>
        <v>605194.52054794517</v>
      </c>
      <c r="I75" s="27">
        <f>+I74+H75</f>
        <v>6505194.5205479451</v>
      </c>
      <c r="L75" s="211"/>
    </row>
    <row r="76" spans="2:12" x14ac:dyDescent="0.35">
      <c r="B76" s="15"/>
      <c r="C76" s="123"/>
      <c r="D76" s="87"/>
      <c r="E76" s="92"/>
      <c r="F76" s="75"/>
      <c r="G76" s="88"/>
      <c r="H76" s="89"/>
      <c r="I76" s="27"/>
      <c r="L76" s="211"/>
    </row>
    <row r="77" spans="2:12" x14ac:dyDescent="0.35">
      <c r="B77" s="15" t="s">
        <v>83</v>
      </c>
      <c r="C77" s="123">
        <v>1495500</v>
      </c>
      <c r="D77" s="87">
        <v>45456</v>
      </c>
      <c r="E77" s="87">
        <v>45821</v>
      </c>
      <c r="F77" s="75">
        <f t="shared" si="1"/>
        <v>365</v>
      </c>
      <c r="G77" s="88">
        <v>0.18</v>
      </c>
      <c r="H77" s="89">
        <f>C77*F77*G77/365</f>
        <v>269190</v>
      </c>
      <c r="I77" s="27">
        <f t="shared" si="0"/>
        <v>1764690</v>
      </c>
      <c r="L77" s="152" t="s">
        <v>100</v>
      </c>
    </row>
    <row r="78" spans="2:12" x14ac:dyDescent="0.35">
      <c r="B78" s="15"/>
      <c r="C78" s="123"/>
      <c r="D78" s="87">
        <f>+E77</f>
        <v>45821</v>
      </c>
      <c r="E78" s="92">
        <v>45991</v>
      </c>
      <c r="F78" s="75">
        <f t="shared" ref="F78" si="12">+E78-D78</f>
        <v>170</v>
      </c>
      <c r="G78" s="88">
        <v>0.18</v>
      </c>
      <c r="H78" s="89">
        <f>I77*F78*G78/365</f>
        <v>147943.87397260274</v>
      </c>
      <c r="I78" s="27">
        <f>+I77+H78</f>
        <v>1912633.8739726027</v>
      </c>
      <c r="L78" s="152"/>
    </row>
    <row r="79" spans="2:12" x14ac:dyDescent="0.35">
      <c r="B79" s="15"/>
      <c r="C79" s="123"/>
      <c r="D79" s="87"/>
      <c r="E79" s="92"/>
      <c r="F79" s="75"/>
      <c r="G79" s="88"/>
      <c r="H79" s="89"/>
      <c r="I79" s="27"/>
      <c r="L79" s="152"/>
    </row>
    <row r="80" spans="2:12" ht="13.5" customHeight="1" x14ac:dyDescent="0.35">
      <c r="B80" s="15" t="s">
        <v>84</v>
      </c>
      <c r="C80" s="123">
        <v>2991000</v>
      </c>
      <c r="D80" s="87">
        <v>45463</v>
      </c>
      <c r="E80" s="87">
        <v>45828</v>
      </c>
      <c r="F80" s="75">
        <f t="shared" si="1"/>
        <v>365</v>
      </c>
      <c r="G80" s="88">
        <v>0.18</v>
      </c>
      <c r="H80" s="89">
        <f>C80*F80*G80/365</f>
        <v>538380</v>
      </c>
      <c r="I80" s="27">
        <f t="shared" si="0"/>
        <v>3529380</v>
      </c>
      <c r="L80" s="152" t="s">
        <v>100</v>
      </c>
    </row>
    <row r="81" spans="2:12" ht="13.5" customHeight="1" x14ac:dyDescent="0.35">
      <c r="B81" s="15"/>
      <c r="C81" s="123"/>
      <c r="D81" s="87">
        <f>+E80</f>
        <v>45828</v>
      </c>
      <c r="E81" s="92">
        <v>45991</v>
      </c>
      <c r="F81" s="75">
        <f t="shared" si="1"/>
        <v>163</v>
      </c>
      <c r="G81" s="88">
        <v>0.18</v>
      </c>
      <c r="H81" s="89">
        <f>I80*F81*G81/365</f>
        <v>283704.13479452056</v>
      </c>
      <c r="I81" s="27">
        <f>+I80+H81</f>
        <v>3813084.1347945207</v>
      </c>
      <c r="L81" s="152"/>
    </row>
    <row r="82" spans="2:12" ht="13.5" customHeight="1" x14ac:dyDescent="0.35">
      <c r="B82" s="15"/>
      <c r="C82" s="123"/>
      <c r="D82" s="87"/>
      <c r="E82" s="92"/>
      <c r="F82" s="75"/>
      <c r="G82" s="88"/>
      <c r="H82" s="89"/>
      <c r="I82" s="27"/>
      <c r="L82" s="152"/>
    </row>
    <row r="83" spans="2:12" x14ac:dyDescent="0.35">
      <c r="B83" s="15" t="s">
        <v>85</v>
      </c>
      <c r="C83" s="123">
        <v>2592200</v>
      </c>
      <c r="D83" s="87">
        <v>45472</v>
      </c>
      <c r="E83" s="87">
        <v>45837</v>
      </c>
      <c r="F83" s="75">
        <f t="shared" si="1"/>
        <v>365</v>
      </c>
      <c r="G83" s="88">
        <v>0.18</v>
      </c>
      <c r="H83" s="89">
        <f>C83*F83*G83/365</f>
        <v>466596</v>
      </c>
      <c r="I83" s="27">
        <f t="shared" si="0"/>
        <v>3058796</v>
      </c>
      <c r="L83" s="152" t="s">
        <v>100</v>
      </c>
    </row>
    <row r="84" spans="2:12" x14ac:dyDescent="0.35">
      <c r="B84" s="15"/>
      <c r="C84" s="123"/>
      <c r="D84" s="87">
        <f>+E83</f>
        <v>45837</v>
      </c>
      <c r="E84" s="92">
        <v>45991</v>
      </c>
      <c r="F84" s="75">
        <f t="shared" ref="F84" si="13">+E84-D84</f>
        <v>154</v>
      </c>
      <c r="G84" s="88">
        <v>0.18</v>
      </c>
      <c r="H84" s="89">
        <f>I83*F84*G84/365</f>
        <v>232300.89073972599</v>
      </c>
      <c r="I84" s="27">
        <f>+I83+H84</f>
        <v>3291096.8907397259</v>
      </c>
      <c r="L84" s="152"/>
    </row>
    <row r="85" spans="2:12" x14ac:dyDescent="0.35">
      <c r="B85" s="15"/>
      <c r="C85" s="123"/>
      <c r="D85" s="87"/>
      <c r="E85" s="92"/>
      <c r="F85" s="75"/>
      <c r="G85" s="88"/>
      <c r="H85" s="89"/>
      <c r="I85" s="27"/>
      <c r="L85" s="152"/>
    </row>
    <row r="86" spans="2:12" x14ac:dyDescent="0.35">
      <c r="B86" s="15" t="s">
        <v>86</v>
      </c>
      <c r="C86" s="123">
        <v>2991000</v>
      </c>
      <c r="D86" s="87">
        <v>45478</v>
      </c>
      <c r="E86" s="87">
        <v>45843</v>
      </c>
      <c r="F86" s="75">
        <f t="shared" si="1"/>
        <v>365</v>
      </c>
      <c r="G86" s="88">
        <v>0.18</v>
      </c>
      <c r="H86" s="89">
        <f>C86*F86*G86/365</f>
        <v>538380</v>
      </c>
      <c r="I86" s="27">
        <f t="shared" si="0"/>
        <v>3529380</v>
      </c>
      <c r="L86" s="152" t="s">
        <v>100</v>
      </c>
    </row>
    <row r="87" spans="2:12" x14ac:dyDescent="0.35">
      <c r="B87" s="15"/>
      <c r="C87" s="123"/>
      <c r="D87" s="87">
        <f>+E86</f>
        <v>45843</v>
      </c>
      <c r="E87" s="92">
        <v>45991</v>
      </c>
      <c r="F87" s="75">
        <f t="shared" si="1"/>
        <v>148</v>
      </c>
      <c r="G87" s="88">
        <v>0.18</v>
      </c>
      <c r="H87" s="89">
        <f>I86*F87*G87/365</f>
        <v>257596.39232876714</v>
      </c>
      <c r="I87" s="27">
        <f>+I86+H87</f>
        <v>3786976.3923287671</v>
      </c>
      <c r="L87" s="152"/>
    </row>
    <row r="88" spans="2:12" x14ac:dyDescent="0.35">
      <c r="B88" s="15"/>
      <c r="C88" s="123"/>
      <c r="D88" s="87"/>
      <c r="E88" s="92"/>
      <c r="F88" s="75"/>
      <c r="G88" s="88"/>
      <c r="H88" s="89"/>
      <c r="I88" s="27"/>
      <c r="L88" s="152"/>
    </row>
    <row r="89" spans="2:12" x14ac:dyDescent="0.35">
      <c r="B89" s="15" t="s">
        <v>87</v>
      </c>
      <c r="C89" s="123">
        <v>4985000</v>
      </c>
      <c r="D89" s="87">
        <v>45481</v>
      </c>
      <c r="E89" s="87">
        <v>45846</v>
      </c>
      <c r="F89" s="75">
        <f t="shared" si="1"/>
        <v>365</v>
      </c>
      <c r="G89" s="88">
        <v>0.18</v>
      </c>
      <c r="H89" s="89">
        <f>C89*F89*G89/365</f>
        <v>897300</v>
      </c>
      <c r="I89" s="27">
        <f t="shared" si="0"/>
        <v>5882300</v>
      </c>
      <c r="L89" s="152" t="s">
        <v>100</v>
      </c>
    </row>
    <row r="90" spans="2:12" x14ac:dyDescent="0.35">
      <c r="B90" s="15"/>
      <c r="C90" s="123"/>
      <c r="D90" s="87">
        <f>+E89</f>
        <v>45846</v>
      </c>
      <c r="E90" s="92">
        <v>45991</v>
      </c>
      <c r="F90" s="75">
        <f t="shared" si="1"/>
        <v>145</v>
      </c>
      <c r="G90" s="88">
        <v>0.18</v>
      </c>
      <c r="H90" s="89">
        <f>I89*F90*G90/365</f>
        <v>420624.73972602742</v>
      </c>
      <c r="I90" s="27">
        <f>+I89+H90</f>
        <v>6302924.7397260275</v>
      </c>
      <c r="L90" s="152"/>
    </row>
    <row r="91" spans="2:12" x14ac:dyDescent="0.35">
      <c r="B91" s="15"/>
      <c r="C91" s="123"/>
      <c r="D91" s="87"/>
      <c r="E91" s="92"/>
      <c r="F91" s="75"/>
      <c r="G91" s="88"/>
      <c r="H91" s="89"/>
      <c r="I91" s="27"/>
      <c r="L91" s="152"/>
    </row>
    <row r="92" spans="2:12" x14ac:dyDescent="0.35">
      <c r="B92" s="15" t="s">
        <v>88</v>
      </c>
      <c r="C92" s="123">
        <v>3988000</v>
      </c>
      <c r="D92" s="87">
        <v>45483</v>
      </c>
      <c r="E92" s="87">
        <v>45848</v>
      </c>
      <c r="F92" s="75">
        <f t="shared" si="1"/>
        <v>365</v>
      </c>
      <c r="G92" s="88">
        <v>0.18</v>
      </c>
      <c r="H92" s="89">
        <f>C92*F92*G92/365</f>
        <v>717840</v>
      </c>
      <c r="I92" s="27">
        <f t="shared" si="0"/>
        <v>4705840</v>
      </c>
      <c r="L92" s="152" t="s">
        <v>100</v>
      </c>
    </row>
    <row r="93" spans="2:12" x14ac:dyDescent="0.35">
      <c r="B93" s="91"/>
      <c r="C93" s="125"/>
      <c r="D93" s="87">
        <f>+E92</f>
        <v>45848</v>
      </c>
      <c r="E93" s="92">
        <v>45991</v>
      </c>
      <c r="F93" s="75">
        <f t="shared" ref="F93" si="14">+E93-D93</f>
        <v>143</v>
      </c>
      <c r="G93" s="88">
        <v>0.18</v>
      </c>
      <c r="H93" s="89">
        <f>I92*F93*G93/365</f>
        <v>331858.41534246574</v>
      </c>
      <c r="I93" s="27">
        <f>+I92+H93</f>
        <v>5037698.415342466</v>
      </c>
      <c r="L93" s="210"/>
    </row>
    <row r="94" spans="2:12" x14ac:dyDescent="0.35">
      <c r="B94" s="91"/>
      <c r="C94" s="125"/>
      <c r="D94" s="92"/>
      <c r="E94" s="92"/>
      <c r="F94" s="75"/>
      <c r="G94" s="88"/>
      <c r="H94" s="89"/>
      <c r="I94" s="27"/>
      <c r="L94" s="210"/>
    </row>
    <row r="95" spans="2:12" x14ac:dyDescent="0.35">
      <c r="B95" s="91" t="s">
        <v>127</v>
      </c>
      <c r="C95" s="125">
        <v>4985000</v>
      </c>
      <c r="D95" s="92">
        <v>45495</v>
      </c>
      <c r="E95" s="92">
        <v>45860</v>
      </c>
      <c r="F95" s="75">
        <f t="shared" si="1"/>
        <v>365</v>
      </c>
      <c r="G95" s="88">
        <v>0.18</v>
      </c>
      <c r="H95" s="89">
        <f>C95*F95*G95/365</f>
        <v>897300</v>
      </c>
      <c r="I95" s="27">
        <f t="shared" si="0"/>
        <v>5882300</v>
      </c>
      <c r="L95" s="152" t="s">
        <v>100</v>
      </c>
    </row>
    <row r="96" spans="2:12" x14ac:dyDescent="0.35">
      <c r="B96" s="91"/>
      <c r="C96" s="125"/>
      <c r="D96" s="87">
        <f>+E95</f>
        <v>45860</v>
      </c>
      <c r="E96" s="92">
        <v>45991</v>
      </c>
      <c r="F96" s="75">
        <f t="shared" si="1"/>
        <v>131</v>
      </c>
      <c r="G96" s="88">
        <v>0.18</v>
      </c>
      <c r="H96" s="89">
        <f>I95*F96*G96/365</f>
        <v>380012.69589041098</v>
      </c>
      <c r="I96" s="27">
        <f>+I95+H96</f>
        <v>6262312.6958904108</v>
      </c>
      <c r="L96" s="210"/>
    </row>
    <row r="97" spans="2:15" x14ac:dyDescent="0.35">
      <c r="B97" s="91"/>
      <c r="C97" s="125"/>
      <c r="D97" s="92"/>
      <c r="E97" s="92"/>
      <c r="F97" s="75"/>
      <c r="G97" s="88"/>
      <c r="H97" s="89"/>
      <c r="I97" s="27"/>
      <c r="L97" s="210"/>
    </row>
    <row r="98" spans="2:15" x14ac:dyDescent="0.35">
      <c r="B98" s="91" t="s">
        <v>135</v>
      </c>
      <c r="C98" s="125">
        <v>1994000</v>
      </c>
      <c r="D98" s="92">
        <v>45511</v>
      </c>
      <c r="E98" s="92">
        <v>45876</v>
      </c>
      <c r="F98" s="75">
        <f t="shared" si="1"/>
        <v>365</v>
      </c>
      <c r="G98" s="88">
        <v>0.18</v>
      </c>
      <c r="H98" s="89">
        <f>C98*F98*G98/365</f>
        <v>358920</v>
      </c>
      <c r="I98" s="27">
        <f t="shared" ref="I98" si="15">+C98+H98</f>
        <v>2352920</v>
      </c>
      <c r="L98" s="152" t="s">
        <v>100</v>
      </c>
    </row>
    <row r="99" spans="2:15" x14ac:dyDescent="0.35">
      <c r="B99" s="91"/>
      <c r="C99" s="125"/>
      <c r="D99" s="87">
        <f>+E98</f>
        <v>45876</v>
      </c>
      <c r="E99" s="92">
        <v>45991</v>
      </c>
      <c r="F99" s="75">
        <f t="shared" ref="F99" si="16">+E99-D99</f>
        <v>115</v>
      </c>
      <c r="G99" s="88">
        <v>0.18</v>
      </c>
      <c r="H99" s="89">
        <f>I98*F99*G99/365</f>
        <v>133439.57260273973</v>
      </c>
      <c r="I99" s="27">
        <f>+I98+H99</f>
        <v>2486359.5726027396</v>
      </c>
      <c r="L99" s="210"/>
    </row>
    <row r="100" spans="2:15" x14ac:dyDescent="0.35">
      <c r="B100" s="91"/>
      <c r="C100" s="125"/>
      <c r="D100" s="92"/>
      <c r="E100" s="92"/>
      <c r="F100" s="75"/>
      <c r="G100" s="88"/>
      <c r="H100" s="89"/>
      <c r="I100" s="27"/>
      <c r="L100" s="210"/>
    </row>
    <row r="101" spans="2:15" x14ac:dyDescent="0.35">
      <c r="B101" s="91" t="s">
        <v>136</v>
      </c>
      <c r="C101" s="125">
        <v>1994000</v>
      </c>
      <c r="D101" s="92">
        <v>45778</v>
      </c>
      <c r="E101" s="92">
        <v>45991</v>
      </c>
      <c r="F101" s="75">
        <f t="shared" si="1"/>
        <v>213</v>
      </c>
      <c r="G101" s="88">
        <v>0.18</v>
      </c>
      <c r="H101" s="89">
        <f>C101*F101*G101/365</f>
        <v>209451.94520547945</v>
      </c>
      <c r="I101" s="27">
        <f t="shared" ref="I101" si="17">+C101+H101</f>
        <v>2203451.9452054794</v>
      </c>
      <c r="L101" s="152" t="s">
        <v>100</v>
      </c>
    </row>
    <row r="102" spans="2:15" x14ac:dyDescent="0.35">
      <c r="B102" s="91"/>
      <c r="C102" s="125"/>
      <c r="D102" s="92"/>
      <c r="E102" s="92"/>
      <c r="F102" s="93"/>
      <c r="G102" s="94"/>
      <c r="H102" s="95"/>
      <c r="I102" s="34"/>
      <c r="L102" s="210"/>
    </row>
    <row r="103" spans="2:15" x14ac:dyDescent="0.35">
      <c r="B103" s="91"/>
      <c r="C103" s="125"/>
      <c r="D103" s="92"/>
      <c r="E103" s="92"/>
      <c r="F103" s="93"/>
      <c r="G103" s="94"/>
      <c r="H103" s="95"/>
      <c r="I103" s="34"/>
      <c r="L103" s="210"/>
    </row>
    <row r="104" spans="2:15" ht="15" thickBot="1" x14ac:dyDescent="0.4">
      <c r="B104" s="145"/>
      <c r="C104" s="146"/>
      <c r="D104" s="147"/>
      <c r="E104" s="147"/>
      <c r="F104" s="158"/>
      <c r="G104" s="148"/>
      <c r="H104" s="149"/>
      <c r="I104" s="110"/>
      <c r="L104" s="153"/>
    </row>
    <row r="105" spans="2:15" ht="15" thickBot="1" x14ac:dyDescent="0.4">
      <c r="B105" s="140" t="s">
        <v>64</v>
      </c>
      <c r="C105" s="141">
        <f>SUM(C21:C104)</f>
        <v>91993300</v>
      </c>
      <c r="D105" s="142"/>
      <c r="E105" s="142"/>
      <c r="F105" s="159"/>
      <c r="G105" s="143"/>
      <c r="H105" s="141">
        <f>SUM(H21:H104)</f>
        <v>37521573.942989603</v>
      </c>
      <c r="I105" s="113"/>
      <c r="L105" s="154"/>
    </row>
    <row r="106" spans="2:15" ht="15" thickBot="1" x14ac:dyDescent="0.4">
      <c r="B106" s="52"/>
      <c r="C106" s="236"/>
      <c r="D106" s="236"/>
      <c r="E106" s="236"/>
      <c r="F106" s="236"/>
      <c r="G106" s="236"/>
      <c r="H106" s="90"/>
      <c r="I106" s="36"/>
      <c r="L106" s="155"/>
    </row>
    <row r="107" spans="2:15" ht="19" thickBot="1" x14ac:dyDescent="0.5">
      <c r="B107" s="217" t="s">
        <v>18</v>
      </c>
      <c r="C107" s="218"/>
      <c r="D107" s="218"/>
      <c r="E107" s="218"/>
      <c r="F107" s="218"/>
      <c r="G107" s="237"/>
      <c r="H107" s="120">
        <f>+C105+H105</f>
        <v>129514873.9429896</v>
      </c>
      <c r="I107" s="121"/>
      <c r="L107" s="156"/>
      <c r="N107">
        <v>62238591</v>
      </c>
      <c r="O107" s="50">
        <f>+H107-N107</f>
        <v>67276282.942989603</v>
      </c>
    </row>
    <row r="108" spans="2:15" ht="15" thickBot="1" x14ac:dyDescent="0.4">
      <c r="B108" s="241"/>
      <c r="C108" s="242"/>
      <c r="D108" s="242"/>
      <c r="E108" s="242"/>
      <c r="F108" s="242"/>
      <c r="G108" s="242"/>
      <c r="H108" s="242"/>
      <c r="I108" s="243"/>
      <c r="L108"/>
      <c r="M108"/>
      <c r="N108">
        <v>1903118</v>
      </c>
      <c r="O108" s="50">
        <f>+H172-N108</f>
        <v>13636118.275105862</v>
      </c>
    </row>
    <row r="109" spans="2:15" ht="19" thickBot="1" x14ac:dyDescent="0.5">
      <c r="B109" s="238" t="s">
        <v>145</v>
      </c>
      <c r="C109" s="239"/>
      <c r="D109" s="239"/>
      <c r="E109" s="239"/>
      <c r="F109" s="239"/>
      <c r="G109" s="239"/>
      <c r="H109" s="239"/>
      <c r="I109" s="240"/>
      <c r="L109"/>
      <c r="M109"/>
      <c r="O109" s="50">
        <f>+O107-O108</f>
        <v>53640164.667883739</v>
      </c>
    </row>
    <row r="110" spans="2:15" ht="29.5" thickBot="1" x14ac:dyDescent="0.4">
      <c r="B110" s="160" t="s">
        <v>108</v>
      </c>
      <c r="C110" s="84" t="s">
        <v>5</v>
      </c>
      <c r="D110" s="84" t="s">
        <v>6</v>
      </c>
      <c r="E110" s="84" t="s">
        <v>7</v>
      </c>
      <c r="F110" s="84" t="s">
        <v>8</v>
      </c>
      <c r="G110" s="84" t="s">
        <v>9</v>
      </c>
      <c r="H110" s="84" t="s">
        <v>10</v>
      </c>
      <c r="I110" s="85" t="s">
        <v>11</v>
      </c>
      <c r="L110"/>
      <c r="M110"/>
    </row>
    <row r="111" spans="2:15" x14ac:dyDescent="0.35">
      <c r="B111" s="28"/>
      <c r="C111" s="82"/>
      <c r="D111" s="29"/>
      <c r="E111" s="29"/>
      <c r="F111" s="29"/>
      <c r="G111" s="29"/>
      <c r="H111" s="29"/>
      <c r="I111" s="30"/>
      <c r="L111"/>
      <c r="M111"/>
    </row>
    <row r="112" spans="2:15" x14ac:dyDescent="0.35">
      <c r="B112" s="52" t="s">
        <v>33</v>
      </c>
      <c r="C112" s="24">
        <v>1100000</v>
      </c>
      <c r="D112" s="87">
        <v>45043</v>
      </c>
      <c r="E112" s="87">
        <v>45408</v>
      </c>
      <c r="F112" s="75">
        <f>+E112-D112</f>
        <v>365</v>
      </c>
      <c r="G112" s="88">
        <v>0.18</v>
      </c>
      <c r="H112" s="89">
        <f>C112*F112*G112/365</f>
        <v>198000</v>
      </c>
      <c r="I112" s="27">
        <f>+C112+H112</f>
        <v>1298000</v>
      </c>
      <c r="L112"/>
      <c r="M112"/>
    </row>
    <row r="113" spans="2:13" x14ac:dyDescent="0.35">
      <c r="B113" s="52"/>
      <c r="C113" s="24"/>
      <c r="D113" s="87">
        <f>+E112</f>
        <v>45408</v>
      </c>
      <c r="E113" s="87">
        <v>45773</v>
      </c>
      <c r="F113" s="75">
        <f>+E113-D113</f>
        <v>365</v>
      </c>
      <c r="G113" s="88">
        <v>0.18</v>
      </c>
      <c r="H113" s="89">
        <f>I112*F113*G113/365</f>
        <v>233640</v>
      </c>
      <c r="I113" s="27">
        <f>+H113+I112</f>
        <v>1531640</v>
      </c>
      <c r="L113"/>
      <c r="M113"/>
    </row>
    <row r="114" spans="2:13" x14ac:dyDescent="0.35">
      <c r="B114" s="52"/>
      <c r="C114" s="24"/>
      <c r="D114" s="87">
        <f>+E113</f>
        <v>45773</v>
      </c>
      <c r="E114" s="92">
        <v>45991</v>
      </c>
      <c r="F114" s="75">
        <f>+E114-D114</f>
        <v>218</v>
      </c>
      <c r="G114" s="88">
        <v>0.18</v>
      </c>
      <c r="H114" s="89">
        <f>I113*F114*G114/365</f>
        <v>164661.7906849315</v>
      </c>
      <c r="I114" s="27">
        <f>+H114+I113</f>
        <v>1696301.7906849314</v>
      </c>
      <c r="L114"/>
      <c r="M114"/>
    </row>
    <row r="115" spans="2:13" x14ac:dyDescent="0.35">
      <c r="B115" s="52"/>
      <c r="C115" s="24"/>
      <c r="D115" s="87"/>
      <c r="E115" s="92"/>
      <c r="F115" s="75"/>
      <c r="G115" s="88"/>
      <c r="H115" s="89"/>
      <c r="I115" s="27"/>
      <c r="L115"/>
      <c r="M115"/>
    </row>
    <row r="116" spans="2:13" x14ac:dyDescent="0.35">
      <c r="B116" s="52" t="s">
        <v>35</v>
      </c>
      <c r="C116" s="24">
        <v>5000000</v>
      </c>
      <c r="D116" s="87">
        <v>45048</v>
      </c>
      <c r="E116" s="87">
        <v>45413</v>
      </c>
      <c r="F116" s="75">
        <f>+E116-D116</f>
        <v>365</v>
      </c>
      <c r="G116" s="88">
        <v>0.18</v>
      </c>
      <c r="H116" s="89">
        <f>C116*F116*G116/365</f>
        <v>900000</v>
      </c>
      <c r="I116" s="27">
        <f>+C116+H116</f>
        <v>5900000</v>
      </c>
      <c r="L116"/>
      <c r="M116"/>
    </row>
    <row r="117" spans="2:13" x14ac:dyDescent="0.35">
      <c r="B117" s="52"/>
      <c r="C117" s="24"/>
      <c r="D117" s="87">
        <f>+E116</f>
        <v>45413</v>
      </c>
      <c r="E117" s="87">
        <v>45778</v>
      </c>
      <c r="F117" s="75">
        <f>+E117-D117</f>
        <v>365</v>
      </c>
      <c r="G117" s="88">
        <v>0.18</v>
      </c>
      <c r="H117" s="89">
        <f>I116*F117*G117/365</f>
        <v>1062000</v>
      </c>
      <c r="I117" s="27">
        <f>+H117+I116</f>
        <v>6962000</v>
      </c>
      <c r="L117"/>
      <c r="M117"/>
    </row>
    <row r="118" spans="2:13" x14ac:dyDescent="0.35">
      <c r="B118" s="52"/>
      <c r="C118" s="24"/>
      <c r="D118" s="87">
        <f>+E117</f>
        <v>45778</v>
      </c>
      <c r="E118" s="92">
        <v>45991</v>
      </c>
      <c r="F118" s="75">
        <f>+E118-D118</f>
        <v>213</v>
      </c>
      <c r="G118" s="88">
        <v>0.18</v>
      </c>
      <c r="H118" s="89">
        <f>I117*F118*G118/365</f>
        <v>731296.10958904109</v>
      </c>
      <c r="I118" s="27">
        <f>+H118+I117</f>
        <v>7693296.1095890412</v>
      </c>
      <c r="L118"/>
      <c r="M118"/>
    </row>
    <row r="119" spans="2:13" x14ac:dyDescent="0.35">
      <c r="B119" s="52"/>
      <c r="C119" s="24"/>
      <c r="D119" s="87"/>
      <c r="E119" s="92"/>
      <c r="F119" s="75"/>
      <c r="G119" s="88"/>
      <c r="H119" s="89"/>
      <c r="I119" s="27"/>
      <c r="L119"/>
      <c r="M119"/>
    </row>
    <row r="120" spans="2:13" x14ac:dyDescent="0.35">
      <c r="B120" s="52" t="s">
        <v>55</v>
      </c>
      <c r="C120" s="24">
        <v>2000000</v>
      </c>
      <c r="D120" s="87">
        <v>45225</v>
      </c>
      <c r="E120" s="92">
        <v>45590</v>
      </c>
      <c r="F120" s="75">
        <f>+E120-D120</f>
        <v>365</v>
      </c>
      <c r="G120" s="88">
        <v>0.18</v>
      </c>
      <c r="H120" s="89">
        <f>C120*F120*G120/365</f>
        <v>360000</v>
      </c>
      <c r="I120" s="27">
        <f t="shared" ref="I120:I139" si="18">+C120+H120</f>
        <v>2360000</v>
      </c>
      <c r="L120"/>
      <c r="M120"/>
    </row>
    <row r="121" spans="2:13" x14ac:dyDescent="0.35">
      <c r="B121" s="52"/>
      <c r="C121" s="24"/>
      <c r="D121" s="87">
        <f>+E120</f>
        <v>45590</v>
      </c>
      <c r="E121" s="92">
        <v>45955</v>
      </c>
      <c r="F121" s="75">
        <f>+E121-D121</f>
        <v>365</v>
      </c>
      <c r="G121" s="88">
        <v>0.18</v>
      </c>
      <c r="H121" s="89">
        <f>I120*F121*G121/365</f>
        <v>424800</v>
      </c>
      <c r="I121" s="27">
        <f>+H121+I120</f>
        <v>2784800</v>
      </c>
      <c r="L121"/>
      <c r="M121"/>
    </row>
    <row r="122" spans="2:13" x14ac:dyDescent="0.35">
      <c r="B122" s="52"/>
      <c r="C122" s="24"/>
      <c r="D122" s="87">
        <f>+E121</f>
        <v>45955</v>
      </c>
      <c r="E122" s="92">
        <v>45991</v>
      </c>
      <c r="F122" s="75">
        <f>+E122-D122</f>
        <v>36</v>
      </c>
      <c r="G122" s="88">
        <v>0.18</v>
      </c>
      <c r="H122" s="89">
        <f>I121*F122*G122/365</f>
        <v>49439.736986301366</v>
      </c>
      <c r="I122" s="27">
        <f>+H122+I121</f>
        <v>2834239.7369863014</v>
      </c>
      <c r="L122"/>
      <c r="M122"/>
    </row>
    <row r="123" spans="2:13" x14ac:dyDescent="0.35">
      <c r="B123" s="52"/>
      <c r="C123" s="24"/>
      <c r="D123" s="87"/>
      <c r="E123" s="92"/>
      <c r="F123" s="75"/>
      <c r="G123" s="88"/>
      <c r="H123" s="89"/>
      <c r="I123" s="27"/>
      <c r="L123"/>
      <c r="M123"/>
    </row>
    <row r="124" spans="2:13" x14ac:dyDescent="0.35">
      <c r="B124" s="52" t="s">
        <v>146</v>
      </c>
      <c r="C124" s="24">
        <v>30595</v>
      </c>
      <c r="D124" s="87">
        <v>45230</v>
      </c>
      <c r="E124" s="87">
        <v>45595</v>
      </c>
      <c r="F124" s="75">
        <f t="shared" ref="F124" si="19">+E124-D124</f>
        <v>365</v>
      </c>
      <c r="G124" s="88">
        <v>0.18</v>
      </c>
      <c r="H124" s="89">
        <f>C124*F124*G124/365</f>
        <v>5507.1</v>
      </c>
      <c r="I124" s="27">
        <f t="shared" ref="I124" si="20">+C124+H124</f>
        <v>36102.1</v>
      </c>
      <c r="L124"/>
      <c r="M124"/>
    </row>
    <row r="125" spans="2:13" x14ac:dyDescent="0.35">
      <c r="B125" s="215" t="s">
        <v>147</v>
      </c>
      <c r="C125" s="24"/>
      <c r="D125" s="87">
        <f>+E124</f>
        <v>45595</v>
      </c>
      <c r="E125" s="87">
        <v>45960</v>
      </c>
      <c r="F125" s="75">
        <f>+E125-D125</f>
        <v>365</v>
      </c>
      <c r="G125" s="88">
        <v>0.18</v>
      </c>
      <c r="H125" s="89">
        <f>I124*F125*G125/365</f>
        <v>6498.3779999999997</v>
      </c>
      <c r="I125" s="27">
        <f>+H125+I124</f>
        <v>42600.477999999996</v>
      </c>
      <c r="L125"/>
      <c r="M125"/>
    </row>
    <row r="126" spans="2:13" x14ac:dyDescent="0.35">
      <c r="B126" s="52"/>
      <c r="C126" s="24"/>
      <c r="D126" s="87">
        <f>+E125</f>
        <v>45960</v>
      </c>
      <c r="E126" s="92">
        <v>45991</v>
      </c>
      <c r="F126" s="75">
        <f>+E126-D126</f>
        <v>31</v>
      </c>
      <c r="G126" s="88">
        <v>0.18</v>
      </c>
      <c r="H126" s="89">
        <f>I125*F126*G126/365</f>
        <v>651.26210202739719</v>
      </c>
      <c r="I126" s="27">
        <f>+H126+I125</f>
        <v>43251.74010202739</v>
      </c>
      <c r="L126"/>
      <c r="M126"/>
    </row>
    <row r="127" spans="2:13" x14ac:dyDescent="0.35">
      <c r="B127" s="52"/>
      <c r="C127" s="24"/>
      <c r="D127" s="87"/>
      <c r="E127" s="92"/>
      <c r="F127" s="75"/>
      <c r="G127" s="88"/>
      <c r="H127" s="89"/>
      <c r="I127" s="27"/>
      <c r="L127"/>
      <c r="M127"/>
    </row>
    <row r="128" spans="2:13" x14ac:dyDescent="0.35">
      <c r="B128" s="52" t="s">
        <v>56</v>
      </c>
      <c r="C128" s="24">
        <v>1500000</v>
      </c>
      <c r="D128" s="87">
        <v>45235</v>
      </c>
      <c r="E128" s="92">
        <v>45600</v>
      </c>
      <c r="F128" s="75">
        <f t="shared" ref="F128:F139" si="21">+E128-D128</f>
        <v>365</v>
      </c>
      <c r="G128" s="88">
        <v>0.18</v>
      </c>
      <c r="H128" s="89">
        <f>C128*F128*G128/365</f>
        <v>270000</v>
      </c>
      <c r="I128" s="27">
        <f t="shared" si="18"/>
        <v>1770000</v>
      </c>
      <c r="L128"/>
      <c r="M128"/>
    </row>
    <row r="129" spans="2:13" x14ac:dyDescent="0.35">
      <c r="B129" s="52"/>
      <c r="C129" s="24"/>
      <c r="D129" s="87">
        <f>+E128</f>
        <v>45600</v>
      </c>
      <c r="E129" s="92">
        <v>45965</v>
      </c>
      <c r="F129" s="75">
        <f>+E129-D129</f>
        <v>365</v>
      </c>
      <c r="G129" s="88">
        <v>0.18</v>
      </c>
      <c r="H129" s="89">
        <f>I128*F129*G129/365</f>
        <v>318600</v>
      </c>
      <c r="I129" s="27">
        <f>+H129+I128</f>
        <v>2088600</v>
      </c>
      <c r="L129"/>
      <c r="M129"/>
    </row>
    <row r="130" spans="2:13" x14ac:dyDescent="0.35">
      <c r="B130" s="52"/>
      <c r="C130" s="24"/>
      <c r="D130" s="87">
        <f>E129</f>
        <v>45965</v>
      </c>
      <c r="E130" s="92">
        <v>45991</v>
      </c>
      <c r="F130" s="75">
        <f>+E130-D130</f>
        <v>26</v>
      </c>
      <c r="G130" s="88">
        <v>0.18</v>
      </c>
      <c r="H130" s="89">
        <f>I129*F130*G130/365</f>
        <v>26779.857534246574</v>
      </c>
      <c r="I130" s="27">
        <f>+H130+I129</f>
        <v>2115379.8575342465</v>
      </c>
      <c r="L130"/>
      <c r="M130"/>
    </row>
    <row r="131" spans="2:13" x14ac:dyDescent="0.35">
      <c r="B131" s="52"/>
      <c r="C131" s="24"/>
      <c r="D131" s="87"/>
      <c r="E131" s="92"/>
      <c r="F131" s="75"/>
      <c r="G131" s="88"/>
      <c r="H131" s="89"/>
      <c r="I131" s="27"/>
      <c r="L131"/>
      <c r="M131"/>
    </row>
    <row r="132" spans="2:13" x14ac:dyDescent="0.35">
      <c r="B132" s="52" t="s">
        <v>62</v>
      </c>
      <c r="C132" s="24">
        <v>6500000</v>
      </c>
      <c r="D132" s="87">
        <v>45236</v>
      </c>
      <c r="E132" s="92">
        <v>45601</v>
      </c>
      <c r="F132" s="75">
        <f t="shared" si="21"/>
        <v>365</v>
      </c>
      <c r="G132" s="88">
        <v>0.18</v>
      </c>
      <c r="H132" s="89">
        <f>C132*F132*G132/365</f>
        <v>1170000</v>
      </c>
      <c r="I132" s="27">
        <f t="shared" si="18"/>
        <v>7670000</v>
      </c>
      <c r="L132"/>
      <c r="M132"/>
    </row>
    <row r="133" spans="2:13" x14ac:dyDescent="0.35">
      <c r="B133" s="52"/>
      <c r="C133" s="24"/>
      <c r="D133" s="87">
        <f>+E132</f>
        <v>45601</v>
      </c>
      <c r="E133" s="92">
        <v>45966</v>
      </c>
      <c r="F133" s="75">
        <f>+E133-D133</f>
        <v>365</v>
      </c>
      <c r="G133" s="88">
        <v>0.18</v>
      </c>
      <c r="H133" s="89">
        <f>I132*F133*G133/365</f>
        <v>1380600</v>
      </c>
      <c r="I133" s="27">
        <f>+H133+I132</f>
        <v>9050600</v>
      </c>
      <c r="L133"/>
      <c r="M133"/>
    </row>
    <row r="134" spans="2:13" x14ac:dyDescent="0.35">
      <c r="B134" s="52"/>
      <c r="C134" s="24"/>
      <c r="D134" s="87">
        <f>E133</f>
        <v>45966</v>
      </c>
      <c r="E134" s="92">
        <v>45991</v>
      </c>
      <c r="F134" s="75">
        <f>+E134-D134</f>
        <v>25</v>
      </c>
      <c r="G134" s="88">
        <v>0.18</v>
      </c>
      <c r="H134" s="89">
        <f>I133*F134*G134/365</f>
        <v>111582.7397260274</v>
      </c>
      <c r="I134" s="27">
        <f>+H134+I133</f>
        <v>9162182.7397260275</v>
      </c>
      <c r="L134"/>
      <c r="M134"/>
    </row>
    <row r="135" spans="2:13" x14ac:dyDescent="0.35">
      <c r="B135" s="52"/>
      <c r="C135" s="24"/>
      <c r="D135" s="87"/>
      <c r="E135" s="92"/>
      <c r="F135" s="75"/>
      <c r="G135" s="88"/>
      <c r="H135" s="89"/>
      <c r="I135" s="27"/>
      <c r="L135"/>
      <c r="M135"/>
    </row>
    <row r="136" spans="2:13" x14ac:dyDescent="0.35">
      <c r="B136" s="52" t="s">
        <v>79</v>
      </c>
      <c r="C136" s="24">
        <v>15200000</v>
      </c>
      <c r="D136" s="87">
        <v>45391</v>
      </c>
      <c r="E136" s="87">
        <v>45756</v>
      </c>
      <c r="F136" s="75">
        <f t="shared" si="21"/>
        <v>365</v>
      </c>
      <c r="G136" s="88">
        <v>0.18</v>
      </c>
      <c r="H136" s="89">
        <f>C136*F136*G136/365</f>
        <v>2736000</v>
      </c>
      <c r="I136" s="27">
        <f t="shared" si="18"/>
        <v>17936000</v>
      </c>
      <c r="L136"/>
      <c r="M136"/>
    </row>
    <row r="137" spans="2:13" x14ac:dyDescent="0.35">
      <c r="B137" s="52"/>
      <c r="C137" s="24"/>
      <c r="D137" s="87">
        <f>+E136</f>
        <v>45756</v>
      </c>
      <c r="E137" s="92">
        <v>45991</v>
      </c>
      <c r="F137" s="75">
        <f>+E137-D137</f>
        <v>235</v>
      </c>
      <c r="G137" s="88">
        <v>0.18</v>
      </c>
      <c r="H137" s="89">
        <f>I136*F137*G137/365</f>
        <v>2078610.4109589041</v>
      </c>
      <c r="I137" s="27">
        <f>+H137+I136</f>
        <v>20014610.410958905</v>
      </c>
      <c r="L137"/>
      <c r="M137"/>
    </row>
    <row r="138" spans="2:13" x14ac:dyDescent="0.35">
      <c r="B138" s="52"/>
      <c r="C138" s="24"/>
      <c r="D138" s="87"/>
      <c r="E138" s="87"/>
      <c r="F138" s="75"/>
      <c r="G138" s="88"/>
      <c r="H138" s="89"/>
      <c r="I138" s="27"/>
      <c r="L138"/>
      <c r="M138"/>
    </row>
    <row r="139" spans="2:13" x14ac:dyDescent="0.35">
      <c r="B139" s="52" t="s">
        <v>78</v>
      </c>
      <c r="C139" s="24">
        <v>4800000</v>
      </c>
      <c r="D139" s="87">
        <v>45397</v>
      </c>
      <c r="E139" s="87">
        <v>45762</v>
      </c>
      <c r="F139" s="75">
        <f t="shared" si="21"/>
        <v>365</v>
      </c>
      <c r="G139" s="88">
        <v>0.18</v>
      </c>
      <c r="H139" s="89">
        <f>C139*F139*G139/365</f>
        <v>864000</v>
      </c>
      <c r="I139" s="27">
        <f t="shared" si="18"/>
        <v>5664000</v>
      </c>
      <c r="L139"/>
      <c r="M139"/>
    </row>
    <row r="140" spans="2:13" x14ac:dyDescent="0.35">
      <c r="B140" s="52"/>
      <c r="C140" s="74"/>
      <c r="D140" s="87">
        <f>+E139</f>
        <v>45762</v>
      </c>
      <c r="E140" s="92">
        <v>45991</v>
      </c>
      <c r="F140" s="75">
        <f>+E140-D140</f>
        <v>229</v>
      </c>
      <c r="G140" s="88">
        <v>0.18</v>
      </c>
      <c r="H140" s="89">
        <f>I139*F140*G140/365</f>
        <v>639644.05479452061</v>
      </c>
      <c r="I140" s="27">
        <f>+H140+I139</f>
        <v>6303644.0547945201</v>
      </c>
      <c r="L140"/>
      <c r="M140"/>
    </row>
    <row r="141" spans="2:13" x14ac:dyDescent="0.35">
      <c r="B141" s="52"/>
      <c r="C141" s="74"/>
      <c r="D141" s="92"/>
      <c r="E141" s="87"/>
      <c r="F141" s="75"/>
      <c r="G141" s="88"/>
      <c r="H141" s="89"/>
      <c r="I141" s="27"/>
      <c r="L141"/>
      <c r="M141"/>
    </row>
    <row r="142" spans="2:13" x14ac:dyDescent="0.35">
      <c r="B142" s="52" t="s">
        <v>130</v>
      </c>
      <c r="C142" s="74">
        <v>200000</v>
      </c>
      <c r="D142" s="92">
        <v>45526</v>
      </c>
      <c r="E142" s="92">
        <v>45891</v>
      </c>
      <c r="F142" s="75">
        <f t="shared" ref="F142" si="22">+E142-D142</f>
        <v>365</v>
      </c>
      <c r="G142" s="88">
        <v>0.18</v>
      </c>
      <c r="H142" s="89">
        <f>C142*F142*G142/365</f>
        <v>36000</v>
      </c>
      <c r="I142" s="27">
        <f t="shared" ref="I142" si="23">+C142+H142</f>
        <v>236000</v>
      </c>
      <c r="L142"/>
      <c r="M142"/>
    </row>
    <row r="143" spans="2:13" x14ac:dyDescent="0.35">
      <c r="B143" s="52"/>
      <c r="C143" s="74"/>
      <c r="D143" s="87">
        <f>+E142</f>
        <v>45891</v>
      </c>
      <c r="E143" s="92">
        <v>45991</v>
      </c>
      <c r="F143" s="75">
        <f>+E143-D143</f>
        <v>100</v>
      </c>
      <c r="G143" s="88">
        <v>0.18</v>
      </c>
      <c r="H143" s="89">
        <f>I142*F143*G143/365</f>
        <v>11638.356164383562</v>
      </c>
      <c r="I143" s="27">
        <f>+H143+I142</f>
        <v>247638.35616438356</v>
      </c>
      <c r="L143"/>
      <c r="M143"/>
    </row>
    <row r="144" spans="2:13" x14ac:dyDescent="0.35">
      <c r="B144" s="52"/>
      <c r="C144" s="74"/>
      <c r="D144" s="92"/>
      <c r="E144" s="87"/>
      <c r="F144" s="75"/>
      <c r="G144" s="88"/>
      <c r="H144" s="89"/>
      <c r="I144" s="27"/>
      <c r="L144"/>
      <c r="M144"/>
    </row>
    <row r="145" spans="2:13" x14ac:dyDescent="0.35">
      <c r="B145" s="52" t="s">
        <v>134</v>
      </c>
      <c r="C145" s="74">
        <v>1000000</v>
      </c>
      <c r="D145" s="92">
        <v>45592</v>
      </c>
      <c r="E145" s="92">
        <v>45957</v>
      </c>
      <c r="F145" s="75">
        <f t="shared" ref="F145:F154" si="24">+E145-D145</f>
        <v>365</v>
      </c>
      <c r="G145" s="88">
        <v>0.18</v>
      </c>
      <c r="H145" s="89">
        <f t="shared" ref="H145:H166" si="25">C145*F145*G145/365</f>
        <v>180000</v>
      </c>
      <c r="I145" s="27">
        <f t="shared" ref="I145:I157" si="26">+C145+H145</f>
        <v>1180000</v>
      </c>
      <c r="L145"/>
      <c r="M145"/>
    </row>
    <row r="146" spans="2:13" x14ac:dyDescent="0.35">
      <c r="B146" s="52"/>
      <c r="C146" s="74"/>
      <c r="D146" s="87">
        <f>+E145</f>
        <v>45957</v>
      </c>
      <c r="E146" s="92">
        <v>45991</v>
      </c>
      <c r="F146" s="75">
        <f>+E146-D146</f>
        <v>34</v>
      </c>
      <c r="G146" s="88">
        <v>0.18</v>
      </c>
      <c r="H146" s="89">
        <f>I145*F146*G146/365</f>
        <v>19785.205479452055</v>
      </c>
      <c r="I146" s="27">
        <f>+H146+I145</f>
        <v>1199785.2054794522</v>
      </c>
      <c r="L146"/>
      <c r="M146"/>
    </row>
    <row r="147" spans="2:13" x14ac:dyDescent="0.35">
      <c r="B147" s="52"/>
      <c r="C147" s="74"/>
      <c r="D147" s="92"/>
      <c r="E147" s="92"/>
      <c r="F147" s="75"/>
      <c r="G147" s="88"/>
      <c r="H147" s="89"/>
      <c r="I147" s="27"/>
      <c r="L147"/>
      <c r="M147"/>
    </row>
    <row r="148" spans="2:13" x14ac:dyDescent="0.35">
      <c r="B148" s="52" t="s">
        <v>131</v>
      </c>
      <c r="C148" s="74">
        <v>1000000</v>
      </c>
      <c r="D148" s="92">
        <v>45595</v>
      </c>
      <c r="E148" s="92">
        <v>45960</v>
      </c>
      <c r="F148" s="75">
        <f t="shared" si="24"/>
        <v>365</v>
      </c>
      <c r="G148" s="88">
        <v>0.18</v>
      </c>
      <c r="H148" s="89">
        <f t="shared" si="25"/>
        <v>180000</v>
      </c>
      <c r="I148" s="27">
        <f t="shared" si="26"/>
        <v>1180000</v>
      </c>
      <c r="L148"/>
      <c r="M148"/>
    </row>
    <row r="149" spans="2:13" x14ac:dyDescent="0.35">
      <c r="B149" s="52"/>
      <c r="C149" s="74"/>
      <c r="D149" s="87">
        <f>+E148</f>
        <v>45960</v>
      </c>
      <c r="E149" s="92">
        <v>45991</v>
      </c>
      <c r="F149" s="75">
        <f>+E149-D149</f>
        <v>31</v>
      </c>
      <c r="G149" s="88">
        <v>0.18</v>
      </c>
      <c r="H149" s="89">
        <f>I148*F149*G149/365</f>
        <v>18039.452054794521</v>
      </c>
      <c r="I149" s="27">
        <f>+H149+I148</f>
        <v>1198039.4520547944</v>
      </c>
      <c r="L149"/>
      <c r="M149"/>
    </row>
    <row r="150" spans="2:13" x14ac:dyDescent="0.35">
      <c r="B150" s="52"/>
      <c r="C150" s="74"/>
      <c r="D150" s="92"/>
      <c r="E150" s="92"/>
      <c r="F150" s="75"/>
      <c r="G150" s="88"/>
      <c r="H150" s="89"/>
      <c r="I150" s="27"/>
      <c r="L150"/>
      <c r="M150"/>
    </row>
    <row r="151" spans="2:13" ht="14" customHeight="1" x14ac:dyDescent="0.35">
      <c r="B151" s="52" t="s">
        <v>131</v>
      </c>
      <c r="C151" s="74">
        <v>20231</v>
      </c>
      <c r="D151" s="92">
        <v>45595</v>
      </c>
      <c r="E151" s="92">
        <v>45960</v>
      </c>
      <c r="F151" s="75">
        <f t="shared" ref="F151" si="27">+E151-D151</f>
        <v>365</v>
      </c>
      <c r="G151" s="88">
        <v>0.18</v>
      </c>
      <c r="H151" s="89">
        <f t="shared" ref="H151" si="28">C151*F151*G151/365</f>
        <v>3641.58</v>
      </c>
      <c r="I151" s="27">
        <f t="shared" ref="I151" si="29">+C151+H151</f>
        <v>23872.58</v>
      </c>
      <c r="L151"/>
      <c r="M151"/>
    </row>
    <row r="152" spans="2:13" x14ac:dyDescent="0.35">
      <c r="B152" s="215" t="s">
        <v>147</v>
      </c>
      <c r="C152" s="74"/>
      <c r="D152" s="87">
        <f>+E151</f>
        <v>45960</v>
      </c>
      <c r="E152" s="92">
        <v>45991</v>
      </c>
      <c r="F152" s="75">
        <f>+E152-D152</f>
        <v>31</v>
      </c>
      <c r="G152" s="88">
        <v>0.18</v>
      </c>
      <c r="H152" s="89">
        <f>I151*F152*G152/365</f>
        <v>364.95615452054795</v>
      </c>
      <c r="I152" s="27">
        <f>+H152+I151</f>
        <v>24237.536154520549</v>
      </c>
      <c r="L152"/>
      <c r="M152"/>
    </row>
    <row r="153" spans="2:13" x14ac:dyDescent="0.35">
      <c r="B153" s="52"/>
      <c r="C153" s="74"/>
      <c r="D153" s="92"/>
      <c r="E153" s="92"/>
      <c r="F153" s="75"/>
      <c r="G153" s="88"/>
      <c r="H153" s="89"/>
      <c r="I153" s="27"/>
      <c r="L153"/>
      <c r="M153"/>
    </row>
    <row r="154" spans="2:13" x14ac:dyDescent="0.35">
      <c r="B154" s="52" t="s">
        <v>132</v>
      </c>
      <c r="C154" s="74">
        <v>1000000</v>
      </c>
      <c r="D154" s="92">
        <v>45616</v>
      </c>
      <c r="E154" s="92">
        <v>45981</v>
      </c>
      <c r="F154" s="75">
        <f t="shared" si="24"/>
        <v>365</v>
      </c>
      <c r="G154" s="88">
        <v>0.18</v>
      </c>
      <c r="H154" s="89">
        <f t="shared" si="25"/>
        <v>180000</v>
      </c>
      <c r="I154" s="27">
        <f t="shared" si="26"/>
        <v>1180000</v>
      </c>
      <c r="L154"/>
      <c r="M154"/>
    </row>
    <row r="155" spans="2:13" x14ac:dyDescent="0.35">
      <c r="B155" s="52"/>
      <c r="C155" s="74"/>
      <c r="D155" s="92">
        <f>E154</f>
        <v>45981</v>
      </c>
      <c r="E155" s="92">
        <v>45991</v>
      </c>
      <c r="F155" s="75">
        <f>+E155-D155</f>
        <v>10</v>
      </c>
      <c r="G155" s="88">
        <v>0.18</v>
      </c>
      <c r="H155" s="89">
        <f>I154*F155*G155/365</f>
        <v>5819.178082191781</v>
      </c>
      <c r="I155" s="27">
        <f>+H155+I154</f>
        <v>1185819.1780821919</v>
      </c>
      <c r="L155"/>
      <c r="M155"/>
    </row>
    <row r="156" spans="2:13" x14ac:dyDescent="0.35">
      <c r="B156" s="52"/>
      <c r="C156" s="74"/>
      <c r="D156" s="92"/>
      <c r="E156" s="92"/>
      <c r="F156" s="75"/>
      <c r="G156" s="88"/>
      <c r="H156" s="89"/>
      <c r="I156" s="27"/>
      <c r="L156"/>
      <c r="M156"/>
    </row>
    <row r="157" spans="2:13" x14ac:dyDescent="0.35">
      <c r="B157" s="52" t="s">
        <v>133</v>
      </c>
      <c r="C157" s="74">
        <v>2000000</v>
      </c>
      <c r="D157" s="92">
        <v>45623</v>
      </c>
      <c r="E157" s="92">
        <v>45988</v>
      </c>
      <c r="F157" s="75">
        <f>+E157-D157</f>
        <v>365</v>
      </c>
      <c r="G157" s="88">
        <v>0.18</v>
      </c>
      <c r="H157" s="89">
        <f t="shared" si="25"/>
        <v>360000</v>
      </c>
      <c r="I157" s="27">
        <f t="shared" si="26"/>
        <v>2360000</v>
      </c>
      <c r="L157"/>
      <c r="M157"/>
    </row>
    <row r="158" spans="2:13" x14ac:dyDescent="0.35">
      <c r="B158" s="52"/>
      <c r="C158" s="74"/>
      <c r="D158" s="92">
        <f>E157</f>
        <v>45988</v>
      </c>
      <c r="E158" s="92">
        <v>45991</v>
      </c>
      <c r="F158" s="75">
        <f>+E158-D158</f>
        <v>3</v>
      </c>
      <c r="G158" s="88">
        <v>0.18</v>
      </c>
      <c r="H158" s="89">
        <f>I157*F158*G158/365</f>
        <v>3491.5068493150684</v>
      </c>
      <c r="I158" s="27">
        <f>+H158+I157</f>
        <v>2363491.506849315</v>
      </c>
      <c r="L158"/>
      <c r="M158"/>
    </row>
    <row r="159" spans="2:13" x14ac:dyDescent="0.35">
      <c r="B159" s="52"/>
      <c r="C159" s="74"/>
      <c r="D159" s="92"/>
      <c r="E159" s="92"/>
      <c r="F159" s="75"/>
      <c r="G159" s="88"/>
      <c r="H159" s="89"/>
      <c r="I159" s="27"/>
      <c r="L159"/>
      <c r="M159"/>
    </row>
    <row r="160" spans="2:13" x14ac:dyDescent="0.35">
      <c r="B160" s="52" t="s">
        <v>137</v>
      </c>
      <c r="C160" s="74">
        <v>2000000</v>
      </c>
      <c r="D160" s="92">
        <v>45678</v>
      </c>
      <c r="E160" s="92">
        <v>45991</v>
      </c>
      <c r="F160" s="75">
        <f t="shared" ref="F160:F161" si="30">+E160-D160</f>
        <v>313</v>
      </c>
      <c r="G160" s="88">
        <v>0.18</v>
      </c>
      <c r="H160" s="89">
        <f t="shared" si="25"/>
        <v>308712.32876712328</v>
      </c>
      <c r="I160" s="27">
        <f t="shared" ref="I160:I161" si="31">+C160+H160</f>
        <v>2308712.3287671232</v>
      </c>
      <c r="L160"/>
      <c r="M160"/>
    </row>
    <row r="161" spans="2:13" x14ac:dyDescent="0.35">
      <c r="B161" s="52" t="s">
        <v>138</v>
      </c>
      <c r="C161" s="74">
        <v>400000</v>
      </c>
      <c r="D161" s="92">
        <v>45709</v>
      </c>
      <c r="E161" s="92">
        <v>45991</v>
      </c>
      <c r="F161" s="75">
        <f t="shared" si="30"/>
        <v>282</v>
      </c>
      <c r="G161" s="88">
        <v>0.18</v>
      </c>
      <c r="H161" s="89">
        <f t="shared" si="25"/>
        <v>55627.397260273974</v>
      </c>
      <c r="I161" s="27">
        <f t="shared" si="31"/>
        <v>455627.39726027398</v>
      </c>
      <c r="L161"/>
      <c r="M161"/>
    </row>
    <row r="162" spans="2:13" x14ac:dyDescent="0.35">
      <c r="B162" s="52" t="s">
        <v>139</v>
      </c>
      <c r="C162" s="74">
        <v>3500000</v>
      </c>
      <c r="D162" s="92">
        <v>45897</v>
      </c>
      <c r="E162" s="92">
        <v>45991</v>
      </c>
      <c r="F162" s="75">
        <f t="shared" ref="F162" si="32">+E162-D162</f>
        <v>94</v>
      </c>
      <c r="G162" s="88">
        <v>0.18</v>
      </c>
      <c r="H162" s="89">
        <f t="shared" si="25"/>
        <v>162246.57534246575</v>
      </c>
      <c r="I162" s="27">
        <f t="shared" ref="I162" si="33">+C162+H162</f>
        <v>3662246.5753424657</v>
      </c>
      <c r="L162"/>
      <c r="M162"/>
    </row>
    <row r="163" spans="2:13" x14ac:dyDescent="0.35">
      <c r="B163" s="52" t="s">
        <v>140</v>
      </c>
      <c r="C163" s="74">
        <v>5750000</v>
      </c>
      <c r="D163" s="92">
        <v>45905</v>
      </c>
      <c r="E163" s="92">
        <v>45991</v>
      </c>
      <c r="F163" s="75">
        <f t="shared" ref="F163" si="34">+E163-D163</f>
        <v>86</v>
      </c>
      <c r="G163" s="88">
        <v>0.18</v>
      </c>
      <c r="H163" s="89">
        <f t="shared" si="25"/>
        <v>243863.01369863015</v>
      </c>
      <c r="I163" s="27">
        <f t="shared" ref="I163" si="35">+C163+H163</f>
        <v>5993863.01369863</v>
      </c>
      <c r="L163"/>
      <c r="M163"/>
    </row>
    <row r="164" spans="2:13" x14ac:dyDescent="0.35">
      <c r="B164" s="52" t="s">
        <v>141</v>
      </c>
      <c r="C164" s="74">
        <v>1000000</v>
      </c>
      <c r="D164" s="92">
        <v>45921</v>
      </c>
      <c r="E164" s="92">
        <v>45991</v>
      </c>
      <c r="F164" s="75">
        <f t="shared" ref="F164:F166" si="36">+E164-D164</f>
        <v>70</v>
      </c>
      <c r="G164" s="88">
        <v>0.18</v>
      </c>
      <c r="H164" s="89">
        <f t="shared" si="25"/>
        <v>34520.547945205479</v>
      </c>
      <c r="I164" s="27">
        <f t="shared" ref="I164:I166" si="37">+C164+H164</f>
        <v>1034520.5479452055</v>
      </c>
      <c r="L164"/>
      <c r="M164"/>
    </row>
    <row r="165" spans="2:13" x14ac:dyDescent="0.35">
      <c r="B165" s="52" t="s">
        <v>142</v>
      </c>
      <c r="C165" s="74">
        <v>120000</v>
      </c>
      <c r="D165" s="92">
        <v>45944</v>
      </c>
      <c r="E165" s="92">
        <v>45991</v>
      </c>
      <c r="F165" s="75">
        <f t="shared" si="36"/>
        <v>47</v>
      </c>
      <c r="G165" s="88">
        <v>0.18</v>
      </c>
      <c r="H165" s="89">
        <f t="shared" si="25"/>
        <v>2781.3698630136987</v>
      </c>
      <c r="I165" s="27">
        <f t="shared" si="37"/>
        <v>122781.36986301369</v>
      </c>
      <c r="L165"/>
      <c r="M165"/>
    </row>
    <row r="166" spans="2:13" ht="14" customHeight="1" x14ac:dyDescent="0.35">
      <c r="B166" s="52" t="s">
        <v>148</v>
      </c>
      <c r="C166" s="74">
        <v>25731</v>
      </c>
      <c r="D166" s="92">
        <v>45960</v>
      </c>
      <c r="E166" s="92">
        <v>45991</v>
      </c>
      <c r="F166" s="75">
        <f t="shared" si="36"/>
        <v>31</v>
      </c>
      <c r="G166" s="88">
        <v>0.18</v>
      </c>
      <c r="H166" s="89">
        <f t="shared" si="25"/>
        <v>393.36706849315061</v>
      </c>
      <c r="I166" s="27">
        <f t="shared" si="37"/>
        <v>26124.367068493149</v>
      </c>
      <c r="L166"/>
      <c r="M166"/>
    </row>
    <row r="167" spans="2:13" x14ac:dyDescent="0.35">
      <c r="B167" s="215" t="s">
        <v>147</v>
      </c>
      <c r="C167" s="74"/>
      <c r="D167" s="87"/>
      <c r="E167" s="92">
        <v>45991</v>
      </c>
      <c r="F167" s="75"/>
      <c r="G167" s="88">
        <v>0.18</v>
      </c>
      <c r="H167" s="89">
        <f t="shared" ref="H167:H168" si="38">C167*F167*G167/365</f>
        <v>0</v>
      </c>
      <c r="I167" s="27">
        <f t="shared" ref="I167:I168" si="39">+C167+H167</f>
        <v>0</v>
      </c>
      <c r="L167"/>
      <c r="M167"/>
    </row>
    <row r="168" spans="2:13" x14ac:dyDescent="0.35">
      <c r="B168" s="216" t="s">
        <v>149</v>
      </c>
      <c r="C168" s="74">
        <v>500000</v>
      </c>
      <c r="D168" s="92">
        <v>45997</v>
      </c>
      <c r="E168" s="92">
        <v>45991</v>
      </c>
      <c r="F168" s="75"/>
      <c r="G168" s="88">
        <v>0.18</v>
      </c>
      <c r="H168" s="89">
        <f t="shared" si="38"/>
        <v>0</v>
      </c>
      <c r="I168" s="27">
        <f t="shared" si="39"/>
        <v>500000</v>
      </c>
      <c r="L168"/>
      <c r="M168"/>
    </row>
    <row r="169" spans="2:13" x14ac:dyDescent="0.35">
      <c r="B169" s="216" t="s">
        <v>150</v>
      </c>
      <c r="C169" s="74">
        <v>500000</v>
      </c>
      <c r="D169" s="92">
        <v>46093</v>
      </c>
      <c r="E169" s="92"/>
      <c r="F169" s="75"/>
      <c r="G169" s="88"/>
      <c r="H169" s="89"/>
      <c r="I169" s="27"/>
      <c r="L169"/>
      <c r="M169"/>
    </row>
    <row r="170" spans="2:13" x14ac:dyDescent="0.35">
      <c r="B170" s="52"/>
      <c r="C170" s="74"/>
      <c r="D170" s="92"/>
      <c r="E170" s="92"/>
      <c r="F170" s="75"/>
      <c r="G170" s="88"/>
      <c r="H170" s="89"/>
      <c r="I170" s="27"/>
      <c r="L170"/>
      <c r="M170"/>
    </row>
    <row r="171" spans="2:13" ht="15" thickBot="1" x14ac:dyDescent="0.4">
      <c r="B171" s="91"/>
      <c r="C171" s="74"/>
      <c r="D171" s="92"/>
      <c r="E171" s="92"/>
      <c r="F171" s="93"/>
      <c r="G171" s="94"/>
      <c r="H171" s="95"/>
      <c r="I171" s="34"/>
      <c r="L171"/>
      <c r="M171"/>
    </row>
    <row r="172" spans="2:13" s="108" customFormat="1" ht="19" thickBot="1" x14ac:dyDescent="0.5">
      <c r="B172" s="115" t="s">
        <v>64</v>
      </c>
      <c r="C172" s="116">
        <f>SUM(C112:C171)</f>
        <v>55146557</v>
      </c>
      <c r="D172" s="117"/>
      <c r="E172" s="117"/>
      <c r="F172" s="118"/>
      <c r="G172" s="119"/>
      <c r="H172" s="120">
        <f>SUM(H112:H171)</f>
        <v>15539236.275105862</v>
      </c>
      <c r="I172" s="114"/>
      <c r="J172"/>
      <c r="K172"/>
      <c r="L172"/>
      <c r="M172"/>
    </row>
    <row r="173" spans="2:13" x14ac:dyDescent="0.35">
      <c r="L173"/>
      <c r="M173"/>
    </row>
    <row r="174" spans="2:13" x14ac:dyDescent="0.35">
      <c r="L174"/>
      <c r="M174"/>
    </row>
    <row r="175" spans="2:13" x14ac:dyDescent="0.35">
      <c r="L175"/>
      <c r="M175"/>
    </row>
    <row r="176" spans="2:13" x14ac:dyDescent="0.35">
      <c r="L176"/>
      <c r="M176"/>
    </row>
    <row r="177" spans="2:14" ht="15" thickBot="1" x14ac:dyDescent="0.4">
      <c r="H177" s="129"/>
    </row>
    <row r="178" spans="2:14" x14ac:dyDescent="0.35">
      <c r="B178" s="192" t="s">
        <v>94</v>
      </c>
      <c r="C178" s="193">
        <v>2500000</v>
      </c>
      <c r="D178" s="194">
        <v>45414</v>
      </c>
      <c r="E178" s="194">
        <v>45492</v>
      </c>
      <c r="F178" s="195">
        <f t="shared" ref="F178:F180" si="40">+E178-D178</f>
        <v>78</v>
      </c>
      <c r="G178" s="196">
        <v>0.18</v>
      </c>
      <c r="H178" s="197">
        <f t="shared" ref="H178:H180" si="41">C178*F178*G178/365</f>
        <v>96164.38356164383</v>
      </c>
      <c r="I178" s="197">
        <f t="shared" ref="I178:I180" si="42">+C178+H178</f>
        <v>2596164.3835616438</v>
      </c>
      <c r="L178" s="198" t="s">
        <v>98</v>
      </c>
      <c r="N178" t="s">
        <v>101</v>
      </c>
    </row>
    <row r="179" spans="2:14" x14ac:dyDescent="0.35">
      <c r="B179" s="15" t="s">
        <v>95</v>
      </c>
      <c r="C179" s="123">
        <v>2500000</v>
      </c>
      <c r="D179" s="87">
        <v>45416</v>
      </c>
      <c r="E179" s="87">
        <v>45492</v>
      </c>
      <c r="F179" s="75">
        <f t="shared" si="40"/>
        <v>76</v>
      </c>
      <c r="G179" s="88">
        <v>0.18</v>
      </c>
      <c r="H179" s="89">
        <f t="shared" si="41"/>
        <v>93698.630136986307</v>
      </c>
      <c r="I179" s="89">
        <f t="shared" si="42"/>
        <v>2593698.6301369863</v>
      </c>
      <c r="L179" s="64" t="s">
        <v>98</v>
      </c>
      <c r="N179" t="s">
        <v>101</v>
      </c>
    </row>
    <row r="180" spans="2:14" x14ac:dyDescent="0.35">
      <c r="B180" s="15" t="s">
        <v>96</v>
      </c>
      <c r="C180" s="123">
        <v>5000000</v>
      </c>
      <c r="D180" s="87">
        <v>45418</v>
      </c>
      <c r="E180" s="87">
        <v>45492</v>
      </c>
      <c r="F180" s="75">
        <f t="shared" si="40"/>
        <v>74</v>
      </c>
      <c r="G180" s="88">
        <v>0.18</v>
      </c>
      <c r="H180" s="89">
        <f t="shared" si="41"/>
        <v>182465.75342465754</v>
      </c>
      <c r="I180" s="89">
        <f t="shared" si="42"/>
        <v>5182465.7534246575</v>
      </c>
      <c r="L180" s="64" t="s">
        <v>98</v>
      </c>
      <c r="N180" t="s">
        <v>101</v>
      </c>
    </row>
    <row r="181" spans="2:14" x14ac:dyDescent="0.35">
      <c r="B181" s="15" t="s">
        <v>97</v>
      </c>
      <c r="C181" s="123">
        <v>5000000</v>
      </c>
      <c r="D181" s="87">
        <v>45458</v>
      </c>
      <c r="E181" s="87">
        <v>45492</v>
      </c>
      <c r="F181" s="75">
        <f>+E181-D181</f>
        <v>34</v>
      </c>
      <c r="G181" s="88">
        <v>0.18</v>
      </c>
      <c r="H181" s="89">
        <f>C181*F181*G181/365</f>
        <v>83835.61643835617</v>
      </c>
      <c r="I181" s="89">
        <f>+C181+H181</f>
        <v>5083835.6164383562</v>
      </c>
      <c r="L181" s="64" t="s">
        <v>98</v>
      </c>
      <c r="N181" t="s">
        <v>101</v>
      </c>
    </row>
    <row r="182" spans="2:14" x14ac:dyDescent="0.35">
      <c r="B182" s="15" t="s">
        <v>87</v>
      </c>
      <c r="C182" s="123">
        <v>2500000</v>
      </c>
      <c r="D182" s="87">
        <v>45481</v>
      </c>
      <c r="E182" s="87">
        <v>45492</v>
      </c>
      <c r="F182" s="75">
        <f t="shared" ref="F182" si="43">+E182-D182</f>
        <v>11</v>
      </c>
      <c r="G182" s="88">
        <v>0.18</v>
      </c>
      <c r="H182" s="89">
        <f t="shared" ref="H182" si="44">C182*F182*G182/365</f>
        <v>13561.643835616438</v>
      </c>
      <c r="I182" s="89">
        <f t="shared" ref="I182" si="45">+C182+H182</f>
        <v>2513561.6438356163</v>
      </c>
      <c r="L182" s="64" t="s">
        <v>99</v>
      </c>
      <c r="N182" t="s">
        <v>102</v>
      </c>
    </row>
    <row r="183" spans="2:14" ht="15" thickBot="1" x14ac:dyDescent="0.4">
      <c r="B183" s="91"/>
      <c r="C183" s="125"/>
      <c r="D183" s="92"/>
      <c r="E183" s="92"/>
      <c r="F183" s="93"/>
      <c r="G183" s="94"/>
      <c r="H183" s="95"/>
      <c r="I183" s="95"/>
      <c r="L183" s="199"/>
    </row>
    <row r="184" spans="2:14" ht="15" thickBot="1" x14ac:dyDescent="0.4">
      <c r="B184" s="200"/>
      <c r="C184" s="201">
        <f>SUM(C178:C183)</f>
        <v>17500000</v>
      </c>
      <c r="D184" s="202" t="s">
        <v>124</v>
      </c>
      <c r="E184" s="105"/>
      <c r="F184" s="106"/>
      <c r="G184" s="107"/>
      <c r="H184" s="104"/>
      <c r="I184" s="104"/>
      <c r="L184" s="203"/>
    </row>
    <row r="185" spans="2:14" x14ac:dyDescent="0.35">
      <c r="B185" s="186"/>
      <c r="C185" s="187"/>
      <c r="D185" s="188"/>
      <c r="E185" s="188"/>
      <c r="F185" s="189"/>
      <c r="G185" s="190"/>
      <c r="H185" s="129"/>
      <c r="I185" s="129"/>
      <c r="L185" s="191"/>
    </row>
    <row r="186" spans="2:14" ht="15" thickBot="1" x14ac:dyDescent="0.4">
      <c r="H186" s="129"/>
    </row>
    <row r="187" spans="2:14" ht="15" thickBot="1" x14ac:dyDescent="0.4">
      <c r="B187" s="229" t="s">
        <v>107</v>
      </c>
      <c r="C187" s="230"/>
      <c r="D187" s="231"/>
      <c r="G187" s="31" t="s">
        <v>89</v>
      </c>
      <c r="H187" s="33" t="s">
        <v>5</v>
      </c>
    </row>
    <row r="188" spans="2:14" x14ac:dyDescent="0.35">
      <c r="B188" s="136" t="s">
        <v>97</v>
      </c>
      <c r="C188" s="164">
        <v>5000000</v>
      </c>
      <c r="D188" s="137" t="s">
        <v>106</v>
      </c>
      <c r="G188" s="136" t="s">
        <v>83</v>
      </c>
      <c r="H188" s="137">
        <v>1495500</v>
      </c>
    </row>
    <row r="189" spans="2:14" x14ac:dyDescent="0.35">
      <c r="B189" s="135" t="s">
        <v>103</v>
      </c>
      <c r="C189" s="7">
        <v>1500000</v>
      </c>
      <c r="D189" s="8" t="s">
        <v>49</v>
      </c>
      <c r="G189" s="135" t="s">
        <v>84</v>
      </c>
      <c r="H189" s="8">
        <v>2991000</v>
      </c>
    </row>
    <row r="190" spans="2:14" x14ac:dyDescent="0.35">
      <c r="B190" s="135" t="s">
        <v>87</v>
      </c>
      <c r="C190" s="7">
        <v>3000000</v>
      </c>
      <c r="D190" s="8" t="s">
        <v>104</v>
      </c>
      <c r="G190" s="135" t="s">
        <v>85</v>
      </c>
      <c r="H190" s="8">
        <v>2592200</v>
      </c>
    </row>
    <row r="191" spans="2:14" x14ac:dyDescent="0.35">
      <c r="B191" s="135" t="s">
        <v>105</v>
      </c>
      <c r="C191" s="7">
        <v>1000000</v>
      </c>
      <c r="D191" s="8" t="s">
        <v>49</v>
      </c>
      <c r="G191" s="135" t="s">
        <v>86</v>
      </c>
      <c r="H191" s="8">
        <v>2991000</v>
      </c>
    </row>
    <row r="192" spans="2:14" ht="15" thickBot="1" x14ac:dyDescent="0.4">
      <c r="B192" s="43"/>
      <c r="C192" s="162"/>
      <c r="D192" s="45"/>
      <c r="G192" s="135" t="s">
        <v>87</v>
      </c>
      <c r="H192" s="8">
        <v>4985000</v>
      </c>
    </row>
    <row r="193" spans="2:14" ht="19" thickBot="1" x14ac:dyDescent="0.5">
      <c r="B193" s="138" t="s">
        <v>64</v>
      </c>
      <c r="C193" s="163">
        <f>SUM(C188:C192)</f>
        <v>10500000</v>
      </c>
      <c r="D193" s="48"/>
      <c r="G193" s="135" t="s">
        <v>88</v>
      </c>
      <c r="H193" s="8">
        <v>3988000</v>
      </c>
      <c r="L193" s="232" t="s">
        <v>123</v>
      </c>
      <c r="M193" s="232"/>
      <c r="N193" s="232"/>
    </row>
    <row r="194" spans="2:14" ht="19" thickBot="1" x14ac:dyDescent="0.5">
      <c r="G194" s="135"/>
      <c r="H194" s="8"/>
      <c r="L194" s="217" t="s">
        <v>115</v>
      </c>
      <c r="M194" s="218"/>
      <c r="N194" s="219"/>
    </row>
    <row r="195" spans="2:14" ht="15" thickBot="1" x14ac:dyDescent="0.4">
      <c r="G195" s="138" t="s">
        <v>64</v>
      </c>
      <c r="H195" s="48">
        <f ca="1">SUM(H188:H195)</f>
        <v>19042700</v>
      </c>
      <c r="L195" s="31" t="s">
        <v>89</v>
      </c>
      <c r="M195" s="32" t="s">
        <v>5</v>
      </c>
      <c r="N195" s="33" t="s">
        <v>92</v>
      </c>
    </row>
    <row r="196" spans="2:14" x14ac:dyDescent="0.35">
      <c r="L196" s="165" t="s">
        <v>94</v>
      </c>
      <c r="M196" s="184">
        <v>2500000</v>
      </c>
      <c r="N196" s="168" t="s">
        <v>98</v>
      </c>
    </row>
    <row r="197" spans="2:14" x14ac:dyDescent="0.35">
      <c r="H197" s="129"/>
      <c r="L197" s="15" t="s">
        <v>95</v>
      </c>
      <c r="M197" s="185">
        <v>2500000</v>
      </c>
      <c r="N197" s="64" t="s">
        <v>98</v>
      </c>
    </row>
    <row r="198" spans="2:14" x14ac:dyDescent="0.35">
      <c r="H198" s="129"/>
      <c r="L198" s="15" t="s">
        <v>96</v>
      </c>
      <c r="M198" s="185">
        <v>5000000</v>
      </c>
      <c r="N198" s="64" t="s">
        <v>98</v>
      </c>
    </row>
    <row r="199" spans="2:14" x14ac:dyDescent="0.35">
      <c r="L199" s="15" t="s">
        <v>83</v>
      </c>
      <c r="M199" s="123">
        <v>1495500</v>
      </c>
      <c r="N199" s="25" t="s">
        <v>100</v>
      </c>
    </row>
    <row r="200" spans="2:14" ht="15" customHeight="1" x14ac:dyDescent="0.35">
      <c r="L200" s="15" t="s">
        <v>97</v>
      </c>
      <c r="M200" s="185">
        <v>5000000</v>
      </c>
      <c r="N200" s="64" t="s">
        <v>98</v>
      </c>
    </row>
    <row r="201" spans="2:14" x14ac:dyDescent="0.35">
      <c r="L201" s="15" t="s">
        <v>84</v>
      </c>
      <c r="M201" s="123">
        <v>2991000</v>
      </c>
      <c r="N201" s="25" t="s">
        <v>100</v>
      </c>
    </row>
    <row r="202" spans="2:14" x14ac:dyDescent="0.35">
      <c r="L202" s="15" t="s">
        <v>85</v>
      </c>
      <c r="M202" s="123">
        <v>2592200</v>
      </c>
      <c r="N202" s="25" t="s">
        <v>100</v>
      </c>
    </row>
    <row r="203" spans="2:14" x14ac:dyDescent="0.35">
      <c r="L203" s="15" t="s">
        <v>86</v>
      </c>
      <c r="M203" s="123">
        <v>2991000</v>
      </c>
      <c r="N203" s="25" t="s">
        <v>100</v>
      </c>
    </row>
    <row r="204" spans="2:14" x14ac:dyDescent="0.35">
      <c r="L204" s="15" t="s">
        <v>87</v>
      </c>
      <c r="M204" s="123">
        <v>4985000</v>
      </c>
      <c r="N204" s="25" t="s">
        <v>100</v>
      </c>
    </row>
    <row r="205" spans="2:14" x14ac:dyDescent="0.35">
      <c r="L205" s="15" t="s">
        <v>87</v>
      </c>
      <c r="M205" s="123">
        <v>2500000</v>
      </c>
      <c r="N205" s="64" t="s">
        <v>99</v>
      </c>
    </row>
    <row r="206" spans="2:14" x14ac:dyDescent="0.35">
      <c r="L206" s="15" t="s">
        <v>88</v>
      </c>
      <c r="M206" s="123">
        <v>3988000</v>
      </c>
      <c r="N206" s="25" t="s">
        <v>100</v>
      </c>
    </row>
    <row r="207" spans="2:14" x14ac:dyDescent="0.35">
      <c r="L207" s="178" t="s">
        <v>116</v>
      </c>
      <c r="M207" s="179">
        <v>2100000</v>
      </c>
      <c r="N207" s="180" t="s">
        <v>110</v>
      </c>
    </row>
    <row r="208" spans="2:14" x14ac:dyDescent="0.35">
      <c r="L208" s="182"/>
      <c r="M208" s="183">
        <v>400000</v>
      </c>
      <c r="N208" s="180" t="s">
        <v>110</v>
      </c>
    </row>
    <row r="209" spans="12:14" ht="15" thickBot="1" x14ac:dyDescent="0.4">
      <c r="L209" s="52"/>
      <c r="M209" s="74"/>
      <c r="N209" s="45"/>
    </row>
    <row r="210" spans="12:14" ht="16" thickBot="1" x14ac:dyDescent="0.4">
      <c r="L210" s="59" t="s">
        <v>40</v>
      </c>
      <c r="M210" s="176">
        <f>SUM(M196:M209)</f>
        <v>39042700</v>
      </c>
      <c r="N210" s="177"/>
    </row>
    <row r="211" spans="12:14" ht="19" thickBot="1" x14ac:dyDescent="0.5">
      <c r="L211" s="218" t="s">
        <v>114</v>
      </c>
      <c r="M211" s="218"/>
      <c r="N211" s="218"/>
    </row>
    <row r="212" spans="12:14" x14ac:dyDescent="0.35">
      <c r="L212" s="165" t="s">
        <v>94</v>
      </c>
      <c r="M212" s="167">
        <v>2500000</v>
      </c>
      <c r="N212" s="35" t="s">
        <v>125</v>
      </c>
    </row>
    <row r="213" spans="12:14" x14ac:dyDescent="0.35">
      <c r="L213" s="15" t="s">
        <v>95</v>
      </c>
      <c r="M213" s="123">
        <v>2500000</v>
      </c>
      <c r="N213" s="30" t="s">
        <v>125</v>
      </c>
    </row>
    <row r="214" spans="12:14" x14ac:dyDescent="0.35">
      <c r="L214" s="15" t="s">
        <v>96</v>
      </c>
      <c r="M214" s="123">
        <v>5000000</v>
      </c>
      <c r="N214" s="30" t="s">
        <v>125</v>
      </c>
    </row>
    <row r="215" spans="12:14" x14ac:dyDescent="0.35">
      <c r="L215" s="5" t="s">
        <v>83</v>
      </c>
      <c r="M215" s="24">
        <v>1495500</v>
      </c>
      <c r="N215" s="25" t="s">
        <v>109</v>
      </c>
    </row>
    <row r="216" spans="12:14" x14ac:dyDescent="0.35">
      <c r="L216" s="5" t="s">
        <v>97</v>
      </c>
      <c r="M216" s="24">
        <v>5000000</v>
      </c>
      <c r="N216" s="25" t="s">
        <v>106</v>
      </c>
    </row>
    <row r="217" spans="12:14" x14ac:dyDescent="0.35">
      <c r="L217" s="5" t="s">
        <v>103</v>
      </c>
      <c r="M217" s="24">
        <v>1500000</v>
      </c>
      <c r="N217" s="25" t="s">
        <v>49</v>
      </c>
    </row>
    <row r="218" spans="12:14" x14ac:dyDescent="0.35">
      <c r="L218" s="5" t="s">
        <v>87</v>
      </c>
      <c r="M218" s="24">
        <v>3000000</v>
      </c>
      <c r="N218" s="25" t="s">
        <v>104</v>
      </c>
    </row>
    <row r="219" spans="12:14" x14ac:dyDescent="0.35">
      <c r="L219" s="181" t="s">
        <v>87</v>
      </c>
      <c r="M219" s="179">
        <v>2500000</v>
      </c>
      <c r="N219" s="180" t="s">
        <v>110</v>
      </c>
    </row>
    <row r="220" spans="12:14" x14ac:dyDescent="0.35">
      <c r="L220" s="5" t="s">
        <v>105</v>
      </c>
      <c r="M220" s="24">
        <v>1000000</v>
      </c>
      <c r="N220" s="25" t="s">
        <v>49</v>
      </c>
    </row>
    <row r="221" spans="12:14" x14ac:dyDescent="0.35">
      <c r="L221" s="5" t="s">
        <v>105</v>
      </c>
      <c r="M221" s="24">
        <v>12800000</v>
      </c>
      <c r="N221" s="26" t="s">
        <v>122</v>
      </c>
    </row>
    <row r="222" spans="12:14" x14ac:dyDescent="0.35">
      <c r="L222" s="5" t="s">
        <v>117</v>
      </c>
      <c r="M222" s="24">
        <v>500000</v>
      </c>
      <c r="N222" s="25" t="s">
        <v>118</v>
      </c>
    </row>
    <row r="223" spans="12:14" x14ac:dyDescent="0.35">
      <c r="L223" s="5" t="s">
        <v>117</v>
      </c>
      <c r="M223" s="24">
        <v>500000</v>
      </c>
      <c r="N223" s="25" t="s">
        <v>119</v>
      </c>
    </row>
    <row r="224" spans="12:14" x14ac:dyDescent="0.35">
      <c r="L224" s="5" t="s">
        <v>117</v>
      </c>
      <c r="M224" s="24">
        <v>200000</v>
      </c>
      <c r="N224" s="25" t="s">
        <v>120</v>
      </c>
    </row>
    <row r="225" spans="3:16" x14ac:dyDescent="0.35">
      <c r="L225" s="52" t="s">
        <v>117</v>
      </c>
      <c r="M225" s="74">
        <v>20000</v>
      </c>
      <c r="N225" s="36" t="s">
        <v>121</v>
      </c>
    </row>
    <row r="226" spans="3:16" x14ac:dyDescent="0.35">
      <c r="L226" s="52"/>
      <c r="M226" s="74">
        <v>400000</v>
      </c>
      <c r="N226" s="36" t="s">
        <v>126</v>
      </c>
    </row>
    <row r="227" spans="3:16" ht="15" thickBot="1" x14ac:dyDescent="0.4">
      <c r="L227" s="52"/>
      <c r="M227" s="74"/>
      <c r="N227" s="36"/>
    </row>
    <row r="228" spans="3:16" ht="15" thickBot="1" x14ac:dyDescent="0.4">
      <c r="L228" s="169" t="s">
        <v>113</v>
      </c>
      <c r="M228" s="170">
        <f>SUM(M212:M227)</f>
        <v>38915500</v>
      </c>
      <c r="N228" s="171"/>
    </row>
    <row r="229" spans="3:16" x14ac:dyDescent="0.35">
      <c r="L229" s="76"/>
      <c r="M229" s="134"/>
      <c r="N229" s="144"/>
    </row>
    <row r="230" spans="3:16" ht="15" thickBot="1" x14ac:dyDescent="0.4">
      <c r="L230" s="132" t="s">
        <v>37</v>
      </c>
      <c r="M230" s="133">
        <f>+M210-M228</f>
        <v>127200</v>
      </c>
      <c r="N230" s="172"/>
    </row>
    <row r="231" spans="3:16" ht="15" thickBot="1" x14ac:dyDescent="0.4">
      <c r="L231" s="173" t="s">
        <v>111</v>
      </c>
      <c r="M231" s="174">
        <v>127200</v>
      </c>
      <c r="N231" s="175"/>
      <c r="P231">
        <f>612-484</f>
        <v>128</v>
      </c>
    </row>
    <row r="232" spans="3:16" ht="15" thickBot="1" x14ac:dyDescent="0.4">
      <c r="L232" s="31" t="s">
        <v>112</v>
      </c>
      <c r="M232" s="32">
        <f>+M230-M231</f>
        <v>0</v>
      </c>
      <c r="N232" s="48"/>
    </row>
    <row r="239" spans="3:16" x14ac:dyDescent="0.35">
      <c r="C239" s="74">
        <v>400000</v>
      </c>
      <c r="D239" s="92">
        <v>45839</v>
      </c>
      <c r="E239" s="92">
        <v>45957</v>
      </c>
      <c r="F239" s="75">
        <f t="shared" ref="F239" si="46">+E239-D239</f>
        <v>118</v>
      </c>
      <c r="G239" s="88">
        <v>0.18</v>
      </c>
      <c r="H239" s="89">
        <f>C239*F239*G239/365</f>
        <v>23276.712328767124</v>
      </c>
      <c r="I239" s="27">
        <f t="shared" ref="I239" si="47">+C239+H239</f>
        <v>423276.71232876711</v>
      </c>
    </row>
  </sheetData>
  <mergeCells count="22">
    <mergeCell ref="D4:G4"/>
    <mergeCell ref="D11:F11"/>
    <mergeCell ref="D10:F10"/>
    <mergeCell ref="D9:F9"/>
    <mergeCell ref="D8:F8"/>
    <mergeCell ref="D7:F7"/>
    <mergeCell ref="D6:F6"/>
    <mergeCell ref="D5:F5"/>
    <mergeCell ref="L194:N194"/>
    <mergeCell ref="L211:N211"/>
    <mergeCell ref="D12:F12"/>
    <mergeCell ref="D13:F13"/>
    <mergeCell ref="D14:F14"/>
    <mergeCell ref="D15:F15"/>
    <mergeCell ref="B187:D187"/>
    <mergeCell ref="L193:N193"/>
    <mergeCell ref="B17:I17"/>
    <mergeCell ref="B18:I18"/>
    <mergeCell ref="C106:G106"/>
    <mergeCell ref="B107:G107"/>
    <mergeCell ref="B109:I109"/>
    <mergeCell ref="B108:I108"/>
  </mergeCells>
  <printOptions horizontalCentered="1"/>
  <pageMargins left="0.25" right="0.25" top="0.25" bottom="0.5" header="0.3" footer="0.3"/>
  <pageSetup paperSize="9" scale="53" fitToHeight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3E604-270A-4C2E-9DA4-447FB2F01F8B}">
  <dimension ref="C4:D32"/>
  <sheetViews>
    <sheetView workbookViewId="0">
      <selection activeCell="B2" sqref="B2:E34"/>
    </sheetView>
  </sheetViews>
  <sheetFormatPr defaultRowHeight="14.5" x14ac:dyDescent="0.35"/>
  <cols>
    <col min="3" max="3" width="9.90625" bestFit="1" customWidth="1"/>
    <col min="4" max="4" width="9.54296875" bestFit="1" customWidth="1"/>
  </cols>
  <sheetData>
    <row r="4" spans="3:4" ht="15" thickBot="1" x14ac:dyDescent="0.4"/>
    <row r="5" spans="3:4" ht="29.5" thickBot="1" x14ac:dyDescent="0.4">
      <c r="C5" s="160" t="s">
        <v>22</v>
      </c>
      <c r="D5" s="85" t="s">
        <v>5</v>
      </c>
    </row>
    <row r="6" spans="3:4" x14ac:dyDescent="0.35">
      <c r="C6" s="5" t="s">
        <v>29</v>
      </c>
      <c r="D6" s="212">
        <v>5982000</v>
      </c>
    </row>
    <row r="7" spans="3:4" x14ac:dyDescent="0.35">
      <c r="C7" s="5" t="s">
        <v>31</v>
      </c>
      <c r="D7" s="212">
        <v>4287100</v>
      </c>
    </row>
    <row r="8" spans="3:4" x14ac:dyDescent="0.35">
      <c r="C8" s="5" t="s">
        <v>32</v>
      </c>
      <c r="D8" s="212">
        <v>1495500</v>
      </c>
    </row>
    <row r="9" spans="3:4" x14ac:dyDescent="0.35">
      <c r="C9" s="5" t="s">
        <v>41</v>
      </c>
      <c r="D9" s="212">
        <v>2500000</v>
      </c>
    </row>
    <row r="10" spans="3:4" x14ac:dyDescent="0.35">
      <c r="C10" s="5" t="s">
        <v>61</v>
      </c>
      <c r="D10" s="212">
        <v>1000000</v>
      </c>
    </row>
    <row r="11" spans="3:4" x14ac:dyDescent="0.35">
      <c r="C11" s="5" t="s">
        <v>63</v>
      </c>
      <c r="D11" s="212">
        <v>2191900</v>
      </c>
    </row>
    <row r="12" spans="3:4" x14ac:dyDescent="0.35">
      <c r="C12" s="5" t="s">
        <v>52</v>
      </c>
      <c r="D12" s="212">
        <v>1994000</v>
      </c>
    </row>
    <row r="13" spans="3:4" x14ac:dyDescent="0.35">
      <c r="C13" s="5" t="s">
        <v>60</v>
      </c>
      <c r="D13" s="212">
        <v>2370600</v>
      </c>
    </row>
    <row r="14" spans="3:4" x14ac:dyDescent="0.35">
      <c r="C14" s="5" t="s">
        <v>72</v>
      </c>
      <c r="D14" s="212">
        <v>7477500</v>
      </c>
    </row>
    <row r="15" spans="3:4" x14ac:dyDescent="0.35">
      <c r="C15" s="15" t="s">
        <v>73</v>
      </c>
      <c r="D15" s="212">
        <v>4985000</v>
      </c>
    </row>
    <row r="16" spans="3:4" x14ac:dyDescent="0.35">
      <c r="C16" s="15" t="s">
        <v>77</v>
      </c>
      <c r="D16" s="212">
        <v>1194000</v>
      </c>
    </row>
    <row r="17" spans="3:4" x14ac:dyDescent="0.35">
      <c r="C17" s="15" t="s">
        <v>78</v>
      </c>
      <c r="D17" s="212">
        <v>1000000</v>
      </c>
    </row>
    <row r="18" spans="3:4" x14ac:dyDescent="0.35">
      <c r="C18" s="15" t="s">
        <v>94</v>
      </c>
      <c r="D18" s="212">
        <v>2500000</v>
      </c>
    </row>
    <row r="19" spans="3:4" x14ac:dyDescent="0.35">
      <c r="C19" s="15" t="s">
        <v>95</v>
      </c>
      <c r="D19" s="212">
        <v>2500000</v>
      </c>
    </row>
    <row r="20" spans="3:4" x14ac:dyDescent="0.35">
      <c r="C20" s="15" t="s">
        <v>96</v>
      </c>
      <c r="D20" s="212">
        <v>5000000</v>
      </c>
    </row>
    <row r="21" spans="3:4" x14ac:dyDescent="0.35">
      <c r="C21" s="15" t="s">
        <v>83</v>
      </c>
      <c r="D21" s="212">
        <v>1495500</v>
      </c>
    </row>
    <row r="22" spans="3:4" x14ac:dyDescent="0.35">
      <c r="C22" s="15" t="s">
        <v>84</v>
      </c>
      <c r="D22" s="212">
        <v>2991000</v>
      </c>
    </row>
    <row r="23" spans="3:4" x14ac:dyDescent="0.35">
      <c r="C23" s="15" t="s">
        <v>85</v>
      </c>
      <c r="D23" s="212">
        <v>2592200</v>
      </c>
    </row>
    <row r="24" spans="3:4" x14ac:dyDescent="0.35">
      <c r="C24" s="15" t="s">
        <v>86</v>
      </c>
      <c r="D24" s="212">
        <v>2991000</v>
      </c>
    </row>
    <row r="25" spans="3:4" x14ac:dyDescent="0.35">
      <c r="C25" s="15" t="s">
        <v>87</v>
      </c>
      <c r="D25" s="212">
        <v>4985000</v>
      </c>
    </row>
    <row r="26" spans="3:4" x14ac:dyDescent="0.35">
      <c r="C26" s="15" t="s">
        <v>88</v>
      </c>
      <c r="D26" s="212">
        <v>3988000</v>
      </c>
    </row>
    <row r="27" spans="3:4" x14ac:dyDescent="0.35">
      <c r="C27" s="15" t="s">
        <v>127</v>
      </c>
      <c r="D27" s="212">
        <v>4985000</v>
      </c>
    </row>
    <row r="28" spans="3:4" x14ac:dyDescent="0.35">
      <c r="C28" s="15" t="s">
        <v>135</v>
      </c>
      <c r="D28" s="212">
        <v>1994000</v>
      </c>
    </row>
    <row r="29" spans="3:4" x14ac:dyDescent="0.35">
      <c r="C29" s="15" t="s">
        <v>136</v>
      </c>
      <c r="D29" s="212">
        <v>1994000</v>
      </c>
    </row>
    <row r="30" spans="3:4" x14ac:dyDescent="0.35">
      <c r="C30" s="135"/>
      <c r="D30" s="8"/>
    </row>
    <row r="31" spans="3:4" x14ac:dyDescent="0.35">
      <c r="C31" s="135"/>
      <c r="D31" s="8"/>
    </row>
    <row r="32" spans="3:4" ht="16" thickBot="1" x14ac:dyDescent="0.4">
      <c r="C32" s="213" t="s">
        <v>23</v>
      </c>
      <c r="D32" s="214">
        <f>SUM(D6:D31)</f>
        <v>74493300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18.04.24</vt:lpstr>
      <vt:lpstr>19.07.2024</vt:lpstr>
      <vt:lpstr>After 20.07.24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2026-03-14T05:11:05Z</dcterms:modified>
</cp:coreProperties>
</file>