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rnin\AppData\Local\Temp\scp59852\pawan\Hisab Sheets\"/>
    </mc:Choice>
  </mc:AlternateContent>
  <xr:revisionPtr revIDLastSave="0" documentId="13_ncr:1_{2FF82A1A-5CA9-45E4-9E4F-B77CF399302A}" xr6:coauthVersionLast="47" xr6:coauthVersionMax="47" xr10:uidLastSave="{00000000-0000-0000-0000-000000000000}"/>
  <bookViews>
    <workbookView xWindow="-110" yWindow="-110" windowWidth="19420" windowHeight="11500" firstSheet="3" activeTab="5" xr2:uid="{00000000-000D-0000-FFFF-FFFF00000000}"/>
  </bookViews>
  <sheets>
    <sheet name="30.01.24 to 06.03.24" sheetId="3" r:id="rId1"/>
    <sheet name="6.3.24 to 15.4.24" sheetId="1" r:id="rId2"/>
    <sheet name="07.03.24 to 15.04.24" sheetId="4" r:id="rId3"/>
    <sheet name="16.04.24 to 21.06.24" sheetId="6" r:id="rId4"/>
    <sheet name="22.06.24 to 24.10.24" sheetId="8" r:id="rId5"/>
    <sheet name="25.10.24 to Till" sheetId="9" r:id="rId6"/>
    <sheet name="MH" sheetId="7" r:id="rId7"/>
  </sheets>
  <definedNames>
    <definedName name="_xlnm.Print_Area" localSheetId="3">'16.04.24 to 21.06.24'!$A$1:$G$162</definedName>
    <definedName name="_xlnm.Print_Area" localSheetId="4">'22.06.24 to 24.10.24'!$B$2:$G$173</definedName>
    <definedName name="_xlnm.Print_Area" localSheetId="1">'6.3.24 to 15.4.24'!$B$2:$G$182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9" i="9" l="1"/>
  <c r="D305" i="7"/>
  <c r="H685" i="9" l="1"/>
  <c r="G680" i="9"/>
  <c r="D784" i="9" l="1"/>
  <c r="E680" i="9"/>
  <c r="E678" i="9"/>
  <c r="E685" i="9" l="1"/>
  <c r="D716" i="9"/>
  <c r="D731" i="9" l="1"/>
  <c r="D732" i="9" s="1"/>
  <c r="D226" i="7"/>
  <c r="D306" i="7" l="1"/>
  <c r="D191" i="7"/>
  <c r="D249" i="9" l="1"/>
  <c r="D252" i="9" s="1"/>
  <c r="D152" i="7"/>
  <c r="D274" i="9"/>
  <c r="D193" i="7" l="1"/>
  <c r="D276" i="9"/>
  <c r="C139" i="7"/>
  <c r="D45" i="9"/>
  <c r="D80" i="9"/>
  <c r="D136" i="9"/>
  <c r="D128" i="9"/>
  <c r="D138" i="9" l="1"/>
  <c r="D113" i="9"/>
  <c r="D125" i="7" l="1"/>
  <c r="D62" i="9"/>
  <c r="D28" i="9"/>
  <c r="D82" i="9" l="1"/>
  <c r="J71" i="7"/>
  <c r="H16" i="8"/>
  <c r="M12" i="7" l="1"/>
  <c r="D15" i="7"/>
  <c r="D13" i="7"/>
  <c r="D11" i="7"/>
  <c r="F6" i="7"/>
  <c r="D120" i="8"/>
  <c r="D21" i="7" l="1"/>
  <c r="D23" i="7" s="1"/>
  <c r="D59" i="7"/>
  <c r="D52" i="7"/>
  <c r="D49" i="7"/>
  <c r="F38" i="7"/>
  <c r="D47" i="7"/>
  <c r="D126" i="8"/>
  <c r="E103" i="8"/>
  <c r="D97" i="8"/>
  <c r="M170" i="8"/>
  <c r="N170" i="8" s="1"/>
  <c r="D167" i="8"/>
  <c r="D166" i="8"/>
  <c r="D165" i="8"/>
  <c r="D164" i="8"/>
  <c r="D163" i="8"/>
  <c r="L162" i="8"/>
  <c r="K162" i="8"/>
  <c r="D162" i="8"/>
  <c r="D161" i="8"/>
  <c r="D160" i="8"/>
  <c r="D159" i="8"/>
  <c r="K158" i="8"/>
  <c r="I158" i="8"/>
  <c r="D158" i="8"/>
  <c r="M153" i="8"/>
  <c r="N153" i="8" s="1"/>
  <c r="I153" i="8"/>
  <c r="I170" i="8" s="1"/>
  <c r="I151" i="8"/>
  <c r="J149" i="8"/>
  <c r="O148" i="8"/>
  <c r="P149" i="8" s="1"/>
  <c r="J148" i="8"/>
  <c r="D135" i="8"/>
  <c r="D147" i="8" s="1"/>
  <c r="D82" i="8"/>
  <c r="D67" i="8"/>
  <c r="D49" i="8"/>
  <c r="D19" i="8"/>
  <c r="D157" i="6"/>
  <c r="D156" i="6"/>
  <c r="D117" i="6"/>
  <c r="M159" i="6"/>
  <c r="N159" i="6" s="1"/>
  <c r="M143" i="6"/>
  <c r="N143" i="6" s="1"/>
  <c r="I143" i="6"/>
  <c r="I159" i="6" s="1"/>
  <c r="D155" i="6"/>
  <c r="D154" i="6"/>
  <c r="D153" i="6"/>
  <c r="L152" i="6"/>
  <c r="K152" i="6"/>
  <c r="D152" i="6"/>
  <c r="D151" i="6"/>
  <c r="D150" i="6"/>
  <c r="D149" i="6"/>
  <c r="K148" i="6"/>
  <c r="I148" i="6"/>
  <c r="D148" i="6"/>
  <c r="I141" i="6"/>
  <c r="J139" i="6"/>
  <c r="O138" i="6"/>
  <c r="P139" i="6" s="1"/>
  <c r="J138" i="6"/>
  <c r="D126" i="6"/>
  <c r="D137" i="6" s="1"/>
  <c r="D84" i="6"/>
  <c r="D63" i="6"/>
  <c r="D35" i="6"/>
  <c r="D15" i="6"/>
  <c r="D77" i="7" l="1"/>
  <c r="D79" i="7" s="1"/>
  <c r="D91" i="7" s="1"/>
  <c r="D99" i="7" s="1"/>
  <c r="D127" i="7" s="1"/>
  <c r="M162" i="8"/>
  <c r="D128" i="8"/>
  <c r="D93" i="9" s="1"/>
  <c r="D99" i="9" s="1"/>
  <c r="D115" i="9" s="1"/>
  <c r="P150" i="8"/>
  <c r="P151" i="8" s="1"/>
  <c r="D171" i="8"/>
  <c r="D173" i="8" s="1"/>
  <c r="I159" i="8"/>
  <c r="I161" i="8" s="1"/>
  <c r="I163" i="8" s="1"/>
  <c r="I149" i="6"/>
  <c r="I151" i="6" s="1"/>
  <c r="I153" i="6" s="1"/>
  <c r="D160" i="6"/>
  <c r="D162" i="6" s="1"/>
  <c r="P140" i="6"/>
  <c r="P141" i="6" s="1"/>
  <c r="M152" i="6"/>
  <c r="I30" i="3" l="1"/>
  <c r="D193" i="3" l="1"/>
  <c r="D192" i="3"/>
  <c r="D191" i="3"/>
  <c r="D190" i="3"/>
  <c r="D189" i="3"/>
  <c r="D170" i="3"/>
  <c r="D138" i="3"/>
  <c r="J137" i="3"/>
  <c r="D121" i="3"/>
  <c r="D111" i="3"/>
  <c r="D93" i="3"/>
  <c r="D100" i="3" s="1"/>
  <c r="D88" i="3"/>
  <c r="D70" i="3"/>
  <c r="D54" i="3"/>
  <c r="D36" i="3"/>
  <c r="D14" i="3"/>
  <c r="D208" i="4"/>
  <c r="D207" i="4"/>
  <c r="D206" i="4"/>
  <c r="D205" i="4"/>
  <c r="D204" i="4"/>
  <c r="D190" i="4"/>
  <c r="D199" i="4" s="1"/>
  <c r="D182" i="4"/>
  <c r="D149" i="4"/>
  <c r="J148" i="4"/>
  <c r="D132" i="4"/>
  <c r="D122" i="4"/>
  <c r="D103" i="4"/>
  <c r="D111" i="4" s="1"/>
  <c r="D98" i="4"/>
  <c r="D80" i="4"/>
  <c r="D70" i="4"/>
  <c r="D52" i="4"/>
  <c r="D36" i="4"/>
  <c r="D20" i="4"/>
  <c r="D13" i="4"/>
  <c r="D199" i="1"/>
  <c r="D203" i="1"/>
  <c r="D202" i="1"/>
  <c r="D201" i="1"/>
  <c r="D200" i="1"/>
  <c r="D205" i="1" l="1"/>
  <c r="D208" i="1" s="1"/>
  <c r="D72" i="3"/>
  <c r="D123" i="3"/>
  <c r="D39" i="3"/>
  <c r="D172" i="3"/>
  <c r="D195" i="3"/>
  <c r="D198" i="3" s="1"/>
  <c r="D102" i="3"/>
  <c r="D215" i="4"/>
  <c r="D217" i="4" s="1"/>
  <c r="D184" i="4"/>
  <c r="D82" i="4"/>
  <c r="D113" i="4"/>
  <c r="D23" i="4"/>
  <c r="D54" i="4"/>
  <c r="D134" i="4"/>
  <c r="D43" i="6" l="1"/>
  <c r="D53" i="6" s="1"/>
  <c r="D65" i="6" s="1"/>
  <c r="D57" i="8" s="1"/>
  <c r="D62" i="8" s="1"/>
  <c r="D69" i="8" s="1"/>
  <c r="D94" i="6"/>
  <c r="D103" i="6" s="1"/>
  <c r="D119" i="6" s="1"/>
  <c r="D21" i="6" s="1"/>
  <c r="D27" i="6" s="1"/>
  <c r="D37" i="6" s="1"/>
  <c r="D25" i="8" s="1"/>
  <c r="D31" i="8" s="1"/>
  <c r="D51" i="8" s="1"/>
  <c r="D70" i="6"/>
  <c r="D74" i="6" s="1"/>
  <c r="D86" i="6" s="1"/>
  <c r="D74" i="8" s="1"/>
  <c r="D78" i="8" s="1"/>
  <c r="D84" i="8" s="1"/>
  <c r="J147" i="1"/>
  <c r="D180" i="1"/>
  <c r="D148" i="1"/>
  <c r="D131" i="1"/>
  <c r="D121" i="1"/>
  <c r="D103" i="1"/>
  <c r="D110" i="1" s="1"/>
  <c r="D98" i="1"/>
  <c r="D80" i="1"/>
  <c r="D70" i="1"/>
  <c r="D52" i="1"/>
  <c r="D36" i="1"/>
  <c r="D20" i="1"/>
  <c r="D13" i="1"/>
  <c r="D182" i="1" l="1"/>
  <c r="D133" i="1"/>
  <c r="D112" i="1"/>
  <c r="D23" i="1"/>
  <c r="D82" i="1"/>
  <c r="D54" i="1"/>
</calcChain>
</file>

<file path=xl/sharedStrings.xml><?xml version="1.0" encoding="utf-8"?>
<sst xmlns="http://schemas.openxmlformats.org/spreadsheetml/2006/main" count="5681" uniqueCount="1499">
  <si>
    <t>Date</t>
  </si>
  <si>
    <t>Amount</t>
  </si>
  <si>
    <t>Narration</t>
  </si>
  <si>
    <t>12.03.2024</t>
  </si>
  <si>
    <t>Jaipur</t>
  </si>
  <si>
    <t>Received from Angadiya</t>
  </si>
  <si>
    <t>Debit/ Credit Party Name</t>
  </si>
  <si>
    <t>27.03.2024</t>
  </si>
  <si>
    <t>Received from Om Ji Paraswal</t>
  </si>
  <si>
    <t>04.04.2024</t>
  </si>
  <si>
    <t>Receipt / Payment Location</t>
  </si>
  <si>
    <t>15.04.2024</t>
  </si>
  <si>
    <t>Received from  Trinity Mall (Bhanwar Ji Dhakkarwal)</t>
  </si>
  <si>
    <t>Mode</t>
  </si>
  <si>
    <t>Cash</t>
  </si>
  <si>
    <t>TOTAL RECEIPTS</t>
  </si>
  <si>
    <t>02.04.2024</t>
  </si>
  <si>
    <t>09.04.2024</t>
  </si>
  <si>
    <t>Meena Ji</t>
  </si>
  <si>
    <t>Given to Meena Ji ( RL Ji Entry)</t>
  </si>
  <si>
    <t>TRF Charges</t>
  </si>
  <si>
    <t>TRF Charges ( Delhi to Jaipur - 40 Lacs)</t>
  </si>
  <si>
    <t>Use in Local Expenses in Jaipur (Hisab in Cash Book)</t>
  </si>
  <si>
    <t>Upto 15.04.24</t>
  </si>
  <si>
    <t>Total Payments</t>
  </si>
  <si>
    <t>Balance in Jaipur</t>
  </si>
  <si>
    <t>Various Parties</t>
  </si>
  <si>
    <t>Expense Account</t>
  </si>
  <si>
    <t>10200000 + 535000</t>
  </si>
  <si>
    <t>JAIPUR HISAB</t>
  </si>
  <si>
    <t>DELHI HISAB</t>
  </si>
  <si>
    <t>Delhi</t>
  </si>
  <si>
    <t>06.04.2024</t>
  </si>
  <si>
    <t>Received in Jaipur from Delhi</t>
  </si>
  <si>
    <t>Given to Sonu Kumar (Mo.No. - 7004012052)</t>
  </si>
  <si>
    <t>Given to Jaiswal Ji (Mo.No. - 9818236159)</t>
  </si>
  <si>
    <t>Given for BRO (Mo.No. - 9760566899)</t>
  </si>
  <si>
    <t>Given at Dwarka</t>
  </si>
  <si>
    <t>Given to PTI</t>
  </si>
  <si>
    <t>Given to NK Ji</t>
  </si>
  <si>
    <t>Given to Jitendra Driver for Expenses</t>
  </si>
  <si>
    <t>Given to Jaipur ( Received)</t>
  </si>
  <si>
    <t>AIZAWL HISAB (PANKAJ JI)</t>
  </si>
  <si>
    <t>06.03.2024</t>
  </si>
  <si>
    <t>Opening Balance</t>
  </si>
  <si>
    <t>Aizawl</t>
  </si>
  <si>
    <t>Received from Lunglei</t>
  </si>
  <si>
    <t>22.03.2024</t>
  </si>
  <si>
    <t>Received from Keifang</t>
  </si>
  <si>
    <t>08.04.2024</t>
  </si>
  <si>
    <t>Vees Filling Station - Kolasib</t>
  </si>
  <si>
    <t>Israel Filling Station - Aizawl</t>
  </si>
  <si>
    <t>Silchar</t>
  </si>
  <si>
    <t>Send to Silchar (Received by Gopal Singh)</t>
  </si>
  <si>
    <t>Rachna Construction for Pilling Machine</t>
  </si>
  <si>
    <t>23.03.2024</t>
  </si>
  <si>
    <t>Paid to Vikram at Aizawl (Delhi Party)</t>
  </si>
  <si>
    <t>07.04.2024</t>
  </si>
  <si>
    <t>Used for Aizawl Site</t>
  </si>
  <si>
    <t>Balance in Aizawl</t>
  </si>
  <si>
    <t>SILCHAR HISAB (GOPAL SINGH)</t>
  </si>
  <si>
    <t xml:space="preserve">Silchar </t>
  </si>
  <si>
    <t>Received from Aizawl</t>
  </si>
  <si>
    <t>13.03.2024</t>
  </si>
  <si>
    <t>16.03.2024</t>
  </si>
  <si>
    <t>30.03.2024</t>
  </si>
  <si>
    <t>10.04.2024</t>
  </si>
  <si>
    <t>Received from Bhura Marketing (BRN)</t>
  </si>
  <si>
    <t>Received from Bhura Marketing (MSBL)</t>
  </si>
  <si>
    <t>Waris Infracon Pvt. Ltd. (BRN)</t>
  </si>
  <si>
    <t>Guwahati</t>
  </si>
  <si>
    <t>TRF Charges - Silchar to Guwahati</t>
  </si>
  <si>
    <t>Given From Silchar to Guwahati</t>
  </si>
  <si>
    <t>14.03.2024</t>
  </si>
  <si>
    <t>Given to Angadiya for Old O/s</t>
  </si>
  <si>
    <t>↓</t>
  </si>
  <si>
    <t>17.03.2024</t>
  </si>
  <si>
    <t>Paid at Silchar via Token No. Rs.10/- 61 E 697793</t>
  </si>
  <si>
    <t>Paid at Silchar via Token No. Rs.10/- 50 P 629391</t>
  </si>
  <si>
    <t>Balance in Silchar</t>
  </si>
  <si>
    <t>LUNGLEI ( HARWINDER SINGH)</t>
  </si>
  <si>
    <t>18.03.2024</t>
  </si>
  <si>
    <t>LUNGLEI</t>
  </si>
  <si>
    <t>RECEIVED FROM LAWNGTLAI PUMP</t>
  </si>
  <si>
    <t>05.04.2024</t>
  </si>
  <si>
    <t>Sent to Aizawl ( Received by Pankaj Ji)</t>
  </si>
  <si>
    <t>Lunglei</t>
  </si>
  <si>
    <t>Given to TL - CMEC by Harwinder</t>
  </si>
  <si>
    <t>20.02.2024</t>
  </si>
  <si>
    <t>PHED Department for Pipeline Shifting - LT Site (By PM Balasubhramanyam)</t>
  </si>
  <si>
    <t>26.03.2024</t>
  </si>
  <si>
    <t>Balance in Lunglei</t>
  </si>
  <si>
    <t>BRO HISAB ( VISHNU)</t>
  </si>
  <si>
    <t>04.03.2024</t>
  </si>
  <si>
    <t>Lawngtlai</t>
  </si>
  <si>
    <t>HSS Supply (2nd Rar) &amp; LDP Surfacing (1st Rar)</t>
  </si>
  <si>
    <t xml:space="preserve">HSS Supply (2nd Rar) </t>
  </si>
  <si>
    <t>LDP Surfacing (1st Rar)</t>
  </si>
  <si>
    <t>Vikrant - OIC</t>
  </si>
  <si>
    <t>Dharambir - OIC</t>
  </si>
  <si>
    <t>Amit Yadav - OC</t>
  </si>
  <si>
    <t>Gobind - JE</t>
  </si>
  <si>
    <t>Mr. Rao - E2 Incharge</t>
  </si>
  <si>
    <t>Rajnath Bindani - JE</t>
  </si>
  <si>
    <t>Incharge - E3</t>
  </si>
  <si>
    <t>Mess. Stationery &amp; Expenses by Vishnu</t>
  </si>
  <si>
    <t>11.04.2024</t>
  </si>
  <si>
    <t>Rakesh - OIC</t>
  </si>
  <si>
    <t>RR Meena - OIC</t>
  </si>
  <si>
    <t>Mayank - OIC</t>
  </si>
  <si>
    <t>Maurya - JE</t>
  </si>
  <si>
    <t>Shetri - JE</t>
  </si>
  <si>
    <t>Dutta - JE</t>
  </si>
  <si>
    <t>WMM Correction Work - LDP 2nd Rar</t>
  </si>
  <si>
    <t>Cement - HSS - 1st &amp; 2nd Rar &amp; LDP-3rd Rar</t>
  </si>
  <si>
    <t>ED - HSS Supply - 2nd Rar (Boulder - 200 M3 &amp; 40MM - 200 M3)</t>
  </si>
  <si>
    <t>BM ED - HSS Resurfacing - 1st &amp; 2nd Rar</t>
  </si>
  <si>
    <t>Lyno Filling Station</t>
  </si>
  <si>
    <t>F Rothuama Filling Station</t>
  </si>
  <si>
    <t>Zozo Filling Station</t>
  </si>
  <si>
    <t>Received from TL- M Pai</t>
  </si>
  <si>
    <t>TL - M Pai</t>
  </si>
  <si>
    <t>Balance in Lawngtlai</t>
  </si>
  <si>
    <t>01.03.2024</t>
  </si>
  <si>
    <t>29.03.2024</t>
  </si>
  <si>
    <t>28.03.2024</t>
  </si>
  <si>
    <t>Sai Enterprises</t>
  </si>
  <si>
    <t>27.02.2024</t>
  </si>
  <si>
    <t>26.02.2024</t>
  </si>
  <si>
    <t>22.02.2024</t>
  </si>
  <si>
    <t>16.02.2024</t>
  </si>
  <si>
    <t>28.02.2024</t>
  </si>
  <si>
    <t>05.02.2024</t>
  </si>
  <si>
    <t>Vees Filling Station</t>
  </si>
  <si>
    <t>03.04.2024</t>
  </si>
  <si>
    <t>Parbhani</t>
  </si>
  <si>
    <t>Bank</t>
  </si>
  <si>
    <t>Received from Mukesh Kumar - ATM</t>
  </si>
  <si>
    <t>Phone-pe</t>
  </si>
  <si>
    <t>Phone-pe to Pankaj John</t>
  </si>
  <si>
    <t>Silchar to Guwahati (By Gopal Singh)</t>
  </si>
  <si>
    <t>03.03.2024</t>
  </si>
  <si>
    <t>16.04.2024</t>
  </si>
  <si>
    <t>Bungtlang</t>
  </si>
  <si>
    <t>Vishnu</t>
  </si>
  <si>
    <t>Gopal Singh</t>
  </si>
  <si>
    <t>Thenzawl</t>
  </si>
  <si>
    <t>23.02.2024</t>
  </si>
  <si>
    <t>Lawngtlai Pump</t>
  </si>
  <si>
    <t>Sent to Lunglei ( Received By Harwinder)</t>
  </si>
  <si>
    <t>HSS Resurfacing - 1st &amp; 2nd Rar, LDP Surfacing - 2nd &amp; 3rd Rar , LDP Supply - 1st Rar, ZMS Surfacing - 1st Rar</t>
  </si>
  <si>
    <t>HSS Resurfacing - 1st Rar</t>
  </si>
  <si>
    <t>LDP Surfacing - 3rd Rar</t>
  </si>
  <si>
    <t>LDP Surfacing - 2nd Rar &amp; LDP Supply - 1st Rar</t>
  </si>
  <si>
    <t>ZMS Surfacing - 1st Rar</t>
  </si>
  <si>
    <t>HSS Resurfacing - 2nd Rar</t>
  </si>
  <si>
    <t>HSS Resurfacing - 1st Rar &amp; 2nd Rar</t>
  </si>
  <si>
    <t>Received from Meena Ji from Delhi (RL Ji Entry)</t>
  </si>
  <si>
    <t xml:space="preserve">Received through Angadiya from Delhi </t>
  </si>
  <si>
    <t>Received from Jitendra Driver (From Delhi Balance)</t>
  </si>
  <si>
    <t>F Rothuama Filling Station &amp; Lyno Filling Station</t>
  </si>
  <si>
    <t>Received By Deepak Ji ( In Delhi)</t>
  </si>
  <si>
    <t>Return in BRN Infra A/c</t>
  </si>
  <si>
    <t>Balance in Delhi &amp; A/c</t>
  </si>
  <si>
    <t>Personal Use</t>
  </si>
  <si>
    <t>Sahu Agencies Pvt. Ltd. , Lucknow</t>
  </si>
  <si>
    <t>Naresh Kumar - ICICI - Current A/c</t>
  </si>
  <si>
    <t>Naresh Kumar - ICICI - Savings A/c</t>
  </si>
  <si>
    <t>ICICI - C/A</t>
  </si>
  <si>
    <t>ICICI - SBA</t>
  </si>
  <si>
    <t>Total</t>
  </si>
  <si>
    <t>VK Jakhar ( From ABCI Office in Delhi)</t>
  </si>
  <si>
    <t>Received from Angadiya ( Given at Aizawl on 23.03.24)</t>
  </si>
  <si>
    <t>Received through Angadiya from Delhi Party</t>
  </si>
  <si>
    <t>To be return in Account</t>
  </si>
  <si>
    <t>Om Ji Paraswal</t>
  </si>
  <si>
    <t>Received By Deepak Ji ( From Delhi Party)</t>
  </si>
  <si>
    <t>VK Jakhar</t>
  </si>
  <si>
    <t>Jagdambike Infra</t>
  </si>
  <si>
    <t>Consultancy Charges - Parbhani Site</t>
  </si>
  <si>
    <t>MK Mishra - Complete</t>
  </si>
  <si>
    <t>Rodic - Kamal Kesarwani</t>
  </si>
  <si>
    <t>Manager HQ - Amit Joshi - All Mizoram Sites</t>
  </si>
  <si>
    <t>GM - Khalid - 500000/-</t>
  </si>
  <si>
    <t>Manager HQ - Amit Joshi - 200000/-</t>
  </si>
  <si>
    <t>GM - Khalid  - All Mizoram Sites</t>
  </si>
  <si>
    <t>R.O. - Jwalamukhi Site</t>
  </si>
  <si>
    <t>Personal Use - 50,000/- &amp; 50,000/- All HP Sites</t>
  </si>
  <si>
    <t>Hisab in Cash Book</t>
  </si>
  <si>
    <t>Received in Jaipur on 13.03.24</t>
  </si>
  <si>
    <t>Given to Delhi Party</t>
  </si>
  <si>
    <t>G.E. - Amit Malik - All Mizoram Sites</t>
  </si>
  <si>
    <t>Parbhani Site ( Received by Sanjay Gupta)</t>
  </si>
  <si>
    <t>Lucknow</t>
  </si>
  <si>
    <t>Dhairya Vaibhav - NHIDCL</t>
  </si>
  <si>
    <t>Old Balance of TRF - Cleared upto 05.03.24</t>
  </si>
  <si>
    <t>Nanded</t>
  </si>
  <si>
    <t>Parbhani Site ( Received by Sanjay Ji)</t>
  </si>
  <si>
    <t>Total Receipts</t>
  </si>
  <si>
    <t>On 14.25 Lacs @ 700/-</t>
  </si>
  <si>
    <t>On 25 Lacs @ 700/-</t>
  </si>
  <si>
    <t>On 5 Lacs @ 700/-</t>
  </si>
  <si>
    <t>On 7 Lacs @ 700/-</t>
  </si>
  <si>
    <t>On 1 CR @ 300/-</t>
  </si>
  <si>
    <t>Balance with Angadiya</t>
  </si>
  <si>
    <t>TRF HISAB</t>
  </si>
  <si>
    <t>Given to Angadiya at Guwahati</t>
  </si>
  <si>
    <t>30.01.2024</t>
  </si>
  <si>
    <t>Received from Silchar</t>
  </si>
  <si>
    <t>10.02.2024</t>
  </si>
  <si>
    <t>11.02.2024</t>
  </si>
  <si>
    <t>Badrilal Ghasiram Choudhary</t>
  </si>
  <si>
    <t>09.02.2024</t>
  </si>
  <si>
    <t>24.01.2024</t>
  </si>
  <si>
    <t>Choudhary &amp; Brothers - Unnav Site</t>
  </si>
  <si>
    <t>VK Singh - Commd. At Dharuheda</t>
  </si>
  <si>
    <t>Rahul Jajoriya - Delhi</t>
  </si>
  <si>
    <t>06.02.2024</t>
  </si>
  <si>
    <t>Prabhu Ram - ATM</t>
  </si>
  <si>
    <t>VK Singh - Commd. At Jaipur</t>
  </si>
  <si>
    <t>PARBHANI</t>
  </si>
  <si>
    <t>Sanjay Ji - Parbhani Site Expenses</t>
  </si>
  <si>
    <t>TL - Murlidhar Pai (Manglore)</t>
  </si>
  <si>
    <t>Rajesh Ji Dukiya for Loha Mandi Plot</t>
  </si>
  <si>
    <t>Sanjay Ji - Parbhani Site Expenses (Direct Given by Angadiya)</t>
  </si>
  <si>
    <t>50 Lacs Given to BK Shrivastava GM at Banglore</t>
  </si>
  <si>
    <t>TRF Charges for BK Shrivastava - Banglore (50 Lacs) &amp; Parbhani ( 20 Lacs)</t>
  </si>
  <si>
    <t>Old TRF Charges Paid</t>
  </si>
  <si>
    <t>TRF Charges for Manglore - TL - M Pai</t>
  </si>
  <si>
    <t>Credit Received from Angadiya</t>
  </si>
  <si>
    <t>Received from Jaipur Cash</t>
  </si>
  <si>
    <t>23.01.2024</t>
  </si>
  <si>
    <t>Vees Filling Station &amp; Israel Filling Station</t>
  </si>
  <si>
    <t>Received from Keifang (RC Champai)</t>
  </si>
  <si>
    <t>26.01.2024</t>
  </si>
  <si>
    <t>Given to BRO - By Mukesh Ji</t>
  </si>
  <si>
    <t>NHIDCL Office - Aizawl - By Mukesh Ji</t>
  </si>
  <si>
    <t>28.01.2024</t>
  </si>
  <si>
    <t>Given to Vishnu for BRO</t>
  </si>
  <si>
    <t>Given to Harwinder (Lunglei)</t>
  </si>
  <si>
    <t>29.01.2024</t>
  </si>
  <si>
    <t>17.05.2024</t>
  </si>
  <si>
    <t>15.05.2024</t>
  </si>
  <si>
    <t>07.06.2024</t>
  </si>
  <si>
    <t>Given at Harmada - Devendra Jakhar</t>
  </si>
  <si>
    <t>Given at Harmada - Harsh</t>
  </si>
  <si>
    <t>10.05.2024</t>
  </si>
  <si>
    <t>Cash - Munna Hardware</t>
  </si>
  <si>
    <t>13.05.2024</t>
  </si>
  <si>
    <t>Cash - Bhura Marketing</t>
  </si>
  <si>
    <t>Paid at Silchar via Token No. Rs.5/- 84A 159181 - 7002604953</t>
  </si>
  <si>
    <t>Paid at Silchar via Token No. Rs.10/- 38N 577487 - 7002604953</t>
  </si>
  <si>
    <t>Paid at Silchar via Token No. Rs.50/- 7HF 907001 - 6002766537</t>
  </si>
  <si>
    <t>Israel Filling Station</t>
  </si>
  <si>
    <t>19.04.2024</t>
  </si>
  <si>
    <t>26.04.2024</t>
  </si>
  <si>
    <t>03.06.2024</t>
  </si>
  <si>
    <t>21.05.2024</t>
  </si>
  <si>
    <t>Given to Vikram at Aizawl ( Delhi Party - Complete)</t>
  </si>
  <si>
    <t>Send to Lunglei (Harwinder)</t>
  </si>
  <si>
    <t>30.04.2024</t>
  </si>
  <si>
    <t>Immanual Filling Station</t>
  </si>
  <si>
    <t>Jupitor Business / RK Business</t>
  </si>
  <si>
    <t>22.04.2024</t>
  </si>
  <si>
    <t>27.04.2024</t>
  </si>
  <si>
    <t>Given to VK Jakhar</t>
  </si>
  <si>
    <t>01.05.2024</t>
  </si>
  <si>
    <t>Given to Dhairya Vaibhav</t>
  </si>
  <si>
    <t>Dhairya Vaibhav</t>
  </si>
  <si>
    <t>Delhi Party</t>
  </si>
  <si>
    <t>Given by Nk Ji at Aizawl</t>
  </si>
  <si>
    <t>Meenu W/o Nitech Jaiswal</t>
  </si>
  <si>
    <t>Taranisen Naik</t>
  </si>
  <si>
    <t>AO (.61%)</t>
  </si>
  <si>
    <t>2IC (.50 %)</t>
  </si>
  <si>
    <t>E8 (.25%)</t>
  </si>
  <si>
    <t>Budget (.10%)</t>
  </si>
  <si>
    <t>Site Expenses - LT Site by Mukesh Ji</t>
  </si>
  <si>
    <t xml:space="preserve">MN Singh CDR (2%) </t>
  </si>
  <si>
    <t>LT Site</t>
  </si>
  <si>
    <t>On 1.5 Lacs @ 700/-</t>
  </si>
  <si>
    <t>On 10 Lacs @ 700/-</t>
  </si>
  <si>
    <t>to be verify</t>
  </si>
  <si>
    <t>05.06.24</t>
  </si>
  <si>
    <t>Given at Panchyavala to Vishnu Poonia</t>
  </si>
  <si>
    <t>25.04.2024</t>
  </si>
  <si>
    <t>Sundaram Sharma A/c</t>
  </si>
  <si>
    <t>HSS Supply Work - 2nd RAR ,             HSS Resurfacing - 1st &amp; 2nd RAR              LDP Site - 2nd &amp; 3rd RAR</t>
  </si>
  <si>
    <t>Given to Jabalpur - SG Divedi GM</t>
  </si>
  <si>
    <t>Arvind - LT Site</t>
  </si>
  <si>
    <t>Rahul Malviya - Hamirpur Site</t>
  </si>
  <si>
    <t>Naik - Jwalamukhi Site (Vyas Bridge)</t>
  </si>
  <si>
    <t>10.06.2024</t>
  </si>
  <si>
    <t>Given to Harshvardhan - Tonk Fatak</t>
  </si>
  <si>
    <t>18.06.2024</t>
  </si>
  <si>
    <t>Dubai</t>
  </si>
  <si>
    <t>04.05.2024</t>
  </si>
  <si>
    <t>05.05.2024</t>
  </si>
  <si>
    <t>CMEC Staff upto March-24 - LT Site</t>
  </si>
  <si>
    <t>23.05.2024</t>
  </si>
  <si>
    <t>24.05.2024</t>
  </si>
  <si>
    <t>Ruhul Amin - Manager NHIDCL</t>
  </si>
  <si>
    <t>SG Divedi GM - NHIDCL</t>
  </si>
  <si>
    <t>Given to Vehicles Registration</t>
  </si>
  <si>
    <t>Taxi Fare for SN Rao for Lunglei</t>
  </si>
  <si>
    <t>TL - CMEC - LT Site</t>
  </si>
  <si>
    <t>Given to Mukesh Ji</t>
  </si>
  <si>
    <t>11.06.2024</t>
  </si>
  <si>
    <t>Mizoram Ispat</t>
  </si>
  <si>
    <t>Given to Vishnu</t>
  </si>
  <si>
    <t>13.06.2024</t>
  </si>
  <si>
    <t>Given to Sharanveer Singh - Completion Pkg-2 - 4,00,000/- , R.E. - April &amp; May-24 - 2,00,000/- &amp; SPS-33 - 2,00,000/-</t>
  </si>
  <si>
    <t>19.06.2024</t>
  </si>
  <si>
    <t>20.06.2024</t>
  </si>
  <si>
    <t>Given to Gopal Singh for Vishnu</t>
  </si>
  <si>
    <t>Received from Silchar (Gopal Singh)</t>
  </si>
  <si>
    <t>Given to Angadiya</t>
  </si>
  <si>
    <t>Received from Harwinder Engineer</t>
  </si>
  <si>
    <t>Given to Vishnu Engineer for BRO</t>
  </si>
  <si>
    <t>Selling</t>
  </si>
  <si>
    <t>Received from Gopal Singh</t>
  </si>
  <si>
    <t>Received from Aizawl (By Pankaj Ji)</t>
  </si>
  <si>
    <t>12.06.2024</t>
  </si>
  <si>
    <t>Received in Silchar</t>
  </si>
  <si>
    <t>Received from Pankaj Ji at Aizawl</t>
  </si>
  <si>
    <t>Given to Vishnu Engineer</t>
  </si>
  <si>
    <t>Received from KCC Person at Silchar</t>
  </si>
  <si>
    <t>Given to Aizawl (Pankaj Ji)</t>
  </si>
  <si>
    <t>Received By Vishnu</t>
  </si>
  <si>
    <t>Received by Pankaj Ji</t>
  </si>
  <si>
    <t>Received by Vishnu Engineer</t>
  </si>
  <si>
    <t>Received by Gopal Singh</t>
  </si>
  <si>
    <t>Given to Rishabh at MI Road</t>
  </si>
  <si>
    <t>Jabalpur</t>
  </si>
  <si>
    <t>Received in Silchar (Gopal Singh)</t>
  </si>
  <si>
    <t>GM - SG Divedi</t>
  </si>
  <si>
    <t>PD - Hamirpur</t>
  </si>
  <si>
    <t>Angadiya</t>
  </si>
  <si>
    <t>CNS</t>
  </si>
  <si>
    <t>Ok</t>
  </si>
  <si>
    <t>Received by Vishnu</t>
  </si>
  <si>
    <t>Manager - Ruhul Amin</t>
  </si>
  <si>
    <t>Parbhani Site</t>
  </si>
  <si>
    <t>Old Balance Clear</t>
  </si>
  <si>
    <t>On 15.83 Lacs @ 700/-</t>
  </si>
  <si>
    <t>On 8 Lacs @ 700/-</t>
  </si>
  <si>
    <t>Paid at Guwahati Via Token No. Rs. 5/- 92M244266 - 9864622965</t>
  </si>
  <si>
    <t>Paid at Jaipur Via Token No. Rs. 20/- 53P287148 - 9085090850</t>
  </si>
  <si>
    <t>Given at Delhi</t>
  </si>
  <si>
    <t>21.06.2024</t>
  </si>
  <si>
    <t>13.08.2024</t>
  </si>
  <si>
    <t>14.08.2024</t>
  </si>
  <si>
    <t>Given to Mo. No. 9351638352 Via Token No. Rs.10/- 82L996002</t>
  </si>
  <si>
    <t>Given to Mo. No. 9829042890 Via Token No. Rs.10/- 21L993142 to Lalit Ji</t>
  </si>
  <si>
    <t>06.07.2024</t>
  </si>
  <si>
    <t>Cash -Munna Hrdware LLP</t>
  </si>
  <si>
    <t>22.07.2024</t>
  </si>
  <si>
    <t>26.07.2024</t>
  </si>
  <si>
    <t>25.07.2024</t>
  </si>
  <si>
    <t>Received from TL - M Pai</t>
  </si>
  <si>
    <t>23.07.2024</t>
  </si>
  <si>
    <t>Sent to Lunglei Site (Harwinder Singh)</t>
  </si>
  <si>
    <t>07.07.2024</t>
  </si>
  <si>
    <t>Sent to Aizawl (Pankaj Ji)</t>
  </si>
  <si>
    <t>24.06.2024</t>
  </si>
  <si>
    <t>Received from Mizoram Ispat Industries</t>
  </si>
  <si>
    <t>02.08.2024</t>
  </si>
  <si>
    <t>04.08.2024</t>
  </si>
  <si>
    <t>Received from Naresh Sir</t>
  </si>
  <si>
    <t>Received from Dhairya Vaibhav</t>
  </si>
  <si>
    <t>22.06.2024</t>
  </si>
  <si>
    <t>23.06.2024</t>
  </si>
  <si>
    <t>08.07.2024</t>
  </si>
  <si>
    <t>Used for Aizawl Site Expenses by Pankaj Ji</t>
  </si>
  <si>
    <t>Given to Vishnu for BRO Expenses</t>
  </si>
  <si>
    <t>09.07.2024</t>
  </si>
  <si>
    <t>10.07.2024</t>
  </si>
  <si>
    <t>20.07.2024</t>
  </si>
  <si>
    <t>21.07.2024</t>
  </si>
  <si>
    <t>24.08.2024</t>
  </si>
  <si>
    <t>27.08.2024</t>
  </si>
  <si>
    <t>Aizawl Site</t>
  </si>
  <si>
    <t>Used for Shillong Site Expenses by Pankaj Ji</t>
  </si>
  <si>
    <t>Staff Advance for Aizawl &amp; Shillong Site</t>
  </si>
  <si>
    <t>Paid for Electricity Bill, Hydraulic Pipe &amp; Hydraulic Oil - Aizawl Site</t>
  </si>
  <si>
    <t>Shillong Site</t>
  </si>
  <si>
    <t>Mukesh Ji</t>
  </si>
  <si>
    <t>Aizawl &amp; Shillong Site</t>
  </si>
  <si>
    <t>HSS Resurfacing - 3rd RAR</t>
  </si>
  <si>
    <t>HSS Surfacing - 1st RAR</t>
  </si>
  <si>
    <t>LDP Surfacing - 4th RAR</t>
  </si>
  <si>
    <t>Given to O/C @ 2% of ALL RAR</t>
  </si>
  <si>
    <t>Given to OIC - RR Meena @ 1% of HSS - 1st &amp; HSS - 3rd RAR</t>
  </si>
  <si>
    <t>Given to OIC - Mayank @ 1% of LDP - 4th RAR</t>
  </si>
  <si>
    <t>Given to J.E. - Govind @ 0.5 % of HSS - 3rd RAR</t>
  </si>
  <si>
    <t>Given to J.E. - Maurya @ 0.5 % of LDP -4th RAR</t>
  </si>
  <si>
    <t>Given to J.E. - E2 Incharge - Rakesh @ 0.5 % of All RAR</t>
  </si>
  <si>
    <t>71 RCC</t>
  </si>
  <si>
    <t>24 BRTF</t>
  </si>
  <si>
    <t>Given to Commander  @ 2% of All RAR</t>
  </si>
  <si>
    <t>Given to AO  @ 0.61% of All RAR</t>
  </si>
  <si>
    <t>Given to 2IC @ 0.5 % of All RAR</t>
  </si>
  <si>
    <t>Given to E8 Incharge @ 0.25 % of All RAR</t>
  </si>
  <si>
    <t>Given to Budget @ 0.10 % of All RAR</t>
  </si>
  <si>
    <t xml:space="preserve">Given to O/C for Cement </t>
  </si>
  <si>
    <t>OIC - Mayank</t>
  </si>
  <si>
    <t>OIC - RR Meena</t>
  </si>
  <si>
    <t>J.E. - Govind</t>
  </si>
  <si>
    <t>J.E. - Maurya</t>
  </si>
  <si>
    <t>O/C - Amit Kumar</t>
  </si>
  <si>
    <t>O/C -  Amit Kumar</t>
  </si>
  <si>
    <t>Given to O/c for Old Bills O/s</t>
  </si>
  <si>
    <t>CDR - PN Yadav</t>
  </si>
  <si>
    <t>AO - Ashwini</t>
  </si>
  <si>
    <t>2IC - Anand</t>
  </si>
  <si>
    <t>E8 Incharge - Naveen</t>
  </si>
  <si>
    <t>Budget Staff</t>
  </si>
  <si>
    <t>J.E. E2 Incharge - Rakesh</t>
  </si>
  <si>
    <t>27.05.2024</t>
  </si>
  <si>
    <t>Receipt</t>
  </si>
  <si>
    <t>Balance in Parbhani</t>
  </si>
  <si>
    <t>PARBHANI HISAB (SANJAY JI)</t>
  </si>
  <si>
    <t>IPC - 10 - PARBHANI</t>
  </si>
  <si>
    <t>IPC - 11 - PARBHANI</t>
  </si>
  <si>
    <t>GST BILL - 06 - PARBHANI</t>
  </si>
  <si>
    <t>GST BILL - 07 - PARBHANI</t>
  </si>
  <si>
    <t>LDP - 5th RAR &amp; HSS - 2nd RAR</t>
  </si>
  <si>
    <t>Given to A.O. - Ashwini as Advance for LDP -5th RAR &amp; HSS - 2nd RAR</t>
  </si>
  <si>
    <t>Share %</t>
  </si>
  <si>
    <t>28.05.2024</t>
  </si>
  <si>
    <t>18.05.2024</t>
  </si>
  <si>
    <t>IPC-10 &amp; GST Bill-06</t>
  </si>
  <si>
    <t>Executive Engineer</t>
  </si>
  <si>
    <t>Dypty Engineer</t>
  </si>
  <si>
    <t>Assitant Engineer</t>
  </si>
  <si>
    <t>Q.S.</t>
  </si>
  <si>
    <t>Surveyar</t>
  </si>
  <si>
    <t>A.O.</t>
  </si>
  <si>
    <t>Auditor</t>
  </si>
  <si>
    <t>Technical</t>
  </si>
  <si>
    <t>14.06.2024</t>
  </si>
  <si>
    <t>15.06.2024</t>
  </si>
  <si>
    <t>IPC-11 &amp; GST Bill-07</t>
  </si>
  <si>
    <t>IPC-10 &amp; 11 &amp; GST Bill- 06 &amp; 07</t>
  </si>
  <si>
    <t>Opening</t>
  </si>
  <si>
    <t>NHIDCL - Selling - Manager - 70000/- &amp; Field Engineer - 70000/- - Keifang Site by Mukesh Ji</t>
  </si>
  <si>
    <t>Given to Dhairya Vaibhav at Guwahati</t>
  </si>
  <si>
    <t>GP Singh</t>
  </si>
  <si>
    <t>Chief Engineer BRO - GP Singh</t>
  </si>
  <si>
    <t>Given to Mukesh Ji (Balance with Mukesh Ji)</t>
  </si>
  <si>
    <t>Superintendent Engineer</t>
  </si>
  <si>
    <t>R.O. Office</t>
  </si>
  <si>
    <t>RPAO</t>
  </si>
  <si>
    <t>Given at Pune to 9766585410 by Sanjay Ji</t>
  </si>
  <si>
    <t>Kuber Steels</t>
  </si>
  <si>
    <t>Shree Ganesh Tyres</t>
  </si>
  <si>
    <t>IPC-12</t>
  </si>
  <si>
    <t>Site</t>
  </si>
  <si>
    <t>Site Expenses - Medicine, Mess, Fooding</t>
  </si>
  <si>
    <t>For Expenses from Jaipur</t>
  </si>
  <si>
    <t>Conveyance, Fooding, Files, Stationery &amp; Expenses</t>
  </si>
  <si>
    <t>Silchar - Gopal Singh</t>
  </si>
  <si>
    <t>IPC - 09</t>
  </si>
  <si>
    <t>15.03.2024</t>
  </si>
  <si>
    <t>IPC-09</t>
  </si>
  <si>
    <t>19.03.2024</t>
  </si>
  <si>
    <t>IPC-07,08,09</t>
  </si>
  <si>
    <t>R.E.</t>
  </si>
  <si>
    <t>Mining Officer for 5000 Brass X 50/-</t>
  </si>
  <si>
    <t>Hingoli</t>
  </si>
  <si>
    <t>IPC-10</t>
  </si>
  <si>
    <t>Nanded Office for IPC-10</t>
  </si>
  <si>
    <t>R.O. Office - Mumbai for IPC-10</t>
  </si>
  <si>
    <t>CMEC Staff for April-24 to June-24 - LT Site by Harwinder Singh</t>
  </si>
  <si>
    <t>Chandigarh</t>
  </si>
  <si>
    <t>08.08.2024</t>
  </si>
  <si>
    <t>R.O. - NHAI - Jwalamukhi Site</t>
  </si>
  <si>
    <t>Given to PF Site Expenses - Jwalamukhi Site by DB Singh Ji</t>
  </si>
  <si>
    <t>R.O. NHAI - Shimla - Jwalamukhi Site by DB Singh Ji</t>
  </si>
  <si>
    <t>05.09.2024</t>
  </si>
  <si>
    <t>25.07.2022</t>
  </si>
  <si>
    <t>11.01.2023</t>
  </si>
  <si>
    <t>Work Agreement</t>
  </si>
  <si>
    <t>26.12.2022</t>
  </si>
  <si>
    <t>03.10.2024</t>
  </si>
  <si>
    <t>13.09.2024</t>
  </si>
  <si>
    <t>Shillong</t>
  </si>
  <si>
    <t>19.09.2024</t>
  </si>
  <si>
    <t>Varun Chandra</t>
  </si>
  <si>
    <t>04.10.2024</t>
  </si>
  <si>
    <t>VK Jakhar - Dollar at Chandiragh</t>
  </si>
  <si>
    <t>Transfer - Paonta Site</t>
  </si>
  <si>
    <t>Party Fund Expenses - Jwalamukhi Site</t>
  </si>
  <si>
    <t>Abhishej Siddharth R.O. - 390 Lacs &amp; RPAO Office - 1.95 Lacs &amp; Site Expenses - 15000/-</t>
  </si>
  <si>
    <t>Mumbai</t>
  </si>
  <si>
    <t>15,00,000/- for Trade License &amp; 5 Lacs Used in Site Expenses at Shillong Site</t>
  </si>
  <si>
    <t>Mohammad Khalid - 3 Lacs &amp; Amit Malik - 2.5 Lacs &amp; 4.50 Lacs with NK Sir</t>
  </si>
  <si>
    <t>Mandi Site Expenses - Given at Pune</t>
  </si>
  <si>
    <t>Riten Kumar ED (HQ) - All Mizoram Sites</t>
  </si>
  <si>
    <t>Riten Kumar ED</t>
  </si>
  <si>
    <t>24.10.2024</t>
  </si>
  <si>
    <t>CMEC - LT Site</t>
  </si>
  <si>
    <t>24.11.2024</t>
  </si>
  <si>
    <t>Gurgaon</t>
  </si>
  <si>
    <t>Iphone-16 Pro (Sent to Mr. Rakesh Address)</t>
  </si>
  <si>
    <t>01.12.2024</t>
  </si>
  <si>
    <t>30.11.2024</t>
  </si>
  <si>
    <t>Receipts</t>
  </si>
  <si>
    <t>Payments</t>
  </si>
  <si>
    <t>20.12.2024</t>
  </si>
  <si>
    <t>Given to VK Jakhar Person at Jaipur</t>
  </si>
  <si>
    <t>LN Malviya (Bhopal) by DB Singh Ji at Delhi</t>
  </si>
  <si>
    <t>LN Malviya - Jwalamukhi Site</t>
  </si>
  <si>
    <t>18.11.2024</t>
  </si>
  <si>
    <t>30.12.2024</t>
  </si>
  <si>
    <t>Received from DB Singh Ji</t>
  </si>
  <si>
    <t>Munish Baghi</t>
  </si>
  <si>
    <t>Given to Munish Baghi - BRO</t>
  </si>
  <si>
    <t>PIU - PD - Jwalamukhi Site (Vikram Meena)</t>
  </si>
  <si>
    <t>Vikram Meena</t>
  </si>
  <si>
    <t>DB Singh Ji</t>
  </si>
  <si>
    <t>24.12.2024</t>
  </si>
  <si>
    <t xml:space="preserve">Given to Sanjay Gupta </t>
  </si>
  <si>
    <t>09.09.2024</t>
  </si>
  <si>
    <t>16.10.2024</t>
  </si>
  <si>
    <t>Received from Jaipur</t>
  </si>
  <si>
    <t>02.01.2025</t>
  </si>
  <si>
    <t>21.11.2024</t>
  </si>
  <si>
    <t>23.12.2024</t>
  </si>
  <si>
    <t>Given to Ruhul Amin</t>
  </si>
  <si>
    <t>19.10.2024</t>
  </si>
  <si>
    <t>30.10.2024</t>
  </si>
  <si>
    <t>Given to Pankaj Ji</t>
  </si>
  <si>
    <t>Given to Pankaj Ji at Guwahati</t>
  </si>
  <si>
    <t>Op. Balance</t>
  </si>
  <si>
    <t>24 BRTF - 2IC - Anand (for 5 Bills)</t>
  </si>
  <si>
    <t>24 BRTF - Budget &amp; E-8 (for 5 Bills)</t>
  </si>
  <si>
    <t>Budget &amp; E8 Incharge</t>
  </si>
  <si>
    <t>24 BRTF - E-2 Incharge (for 5 Bills)</t>
  </si>
  <si>
    <t>E-2 Incharge</t>
  </si>
  <si>
    <t>02.01.2024</t>
  </si>
  <si>
    <t>29.10.2024</t>
  </si>
  <si>
    <t>14.11.2024</t>
  </si>
  <si>
    <t>28.12.2024</t>
  </si>
  <si>
    <t>10.09.2024</t>
  </si>
  <si>
    <t>Given to Vipin Jaisawl (AE)</t>
  </si>
  <si>
    <t>17.09.2024</t>
  </si>
  <si>
    <t>COD</t>
  </si>
  <si>
    <t>IPC-13</t>
  </si>
  <si>
    <t>Assistant C.E.</t>
  </si>
  <si>
    <t>J.E.</t>
  </si>
  <si>
    <t>R.O. Office - Siddharth</t>
  </si>
  <si>
    <t>S.E. Office - Technical</t>
  </si>
  <si>
    <t>Chief Engineer</t>
  </si>
  <si>
    <t>IPC-10 to 13</t>
  </si>
  <si>
    <t>Executive Engieer</t>
  </si>
  <si>
    <t>Dypty Executive Engineer</t>
  </si>
  <si>
    <t>Assistant Engineer</t>
  </si>
  <si>
    <t>Municiple Corporation</t>
  </si>
  <si>
    <t>Pipline Work</t>
  </si>
  <si>
    <t>14.12.2024</t>
  </si>
  <si>
    <t>Received from Lalthanzauva Service Station</t>
  </si>
  <si>
    <t>29.11.2024</t>
  </si>
  <si>
    <t>Pankaj Sen A/c</t>
  </si>
  <si>
    <t>01.11.2024</t>
  </si>
  <si>
    <t>05.01.2025</t>
  </si>
  <si>
    <t>09.01.2025</t>
  </si>
  <si>
    <t>Ashish - 54F3444951 - 7629812387</t>
  </si>
  <si>
    <t>04.09.2024</t>
  </si>
  <si>
    <t>Given to Shillong Site Expenses</t>
  </si>
  <si>
    <t>Royalty - HSS Site - 222500/- &amp; LDP - 458500/-</t>
  </si>
  <si>
    <t>HSS &amp; LDP</t>
  </si>
  <si>
    <t>31.12.2024</t>
  </si>
  <si>
    <t>Mining Office New Year Expenses by Mukesh Ji</t>
  </si>
  <si>
    <t>Expenses - Mukesh Ji</t>
  </si>
  <si>
    <t>Ashish Shukla</t>
  </si>
  <si>
    <t>Kapil Kumar</t>
  </si>
  <si>
    <t>Usman</t>
  </si>
  <si>
    <t xml:space="preserve">Byomkesh </t>
  </si>
  <si>
    <t>GM Finance NHIDCL  - Shillong Site (Mob. Advance)</t>
  </si>
  <si>
    <t>28.10.2024</t>
  </si>
  <si>
    <t>Expense A/c</t>
  </si>
  <si>
    <t>08.01.2025</t>
  </si>
  <si>
    <t>Received from Lunglei (Harwinder)</t>
  </si>
  <si>
    <t>Shiv Kumar Vajpayee - TL - LT Site</t>
  </si>
  <si>
    <t>Given to Shiv Kumar Vajpayee - LT Site</t>
  </si>
  <si>
    <t>Ruhul Amin</t>
  </si>
  <si>
    <t>Aizawl - Pankaj Ji</t>
  </si>
  <si>
    <t>Guwahati - Pankaj Ji</t>
  </si>
  <si>
    <t>18.08.24 to 24.12.24</t>
  </si>
  <si>
    <t>Site Expenses</t>
  </si>
  <si>
    <t>Site Expenses - Parbhani Site</t>
  </si>
  <si>
    <t>25.11.2024</t>
  </si>
  <si>
    <t>18.08.2024</t>
  </si>
  <si>
    <t>28.11.2024</t>
  </si>
  <si>
    <t>09.12.2024</t>
  </si>
  <si>
    <t>16.12.2024</t>
  </si>
  <si>
    <t>CDR - MN Singh</t>
  </si>
  <si>
    <t>MN Singh</t>
  </si>
  <si>
    <t>11.01.2025</t>
  </si>
  <si>
    <t>OC - Amit Yadav</t>
  </si>
  <si>
    <t>OIC -71 RCC - RR Meena - HSS Road</t>
  </si>
  <si>
    <t>OC - 71 RCC - Amit Yadav - All Sites</t>
  </si>
  <si>
    <t>COS - Keifang Pkg-3</t>
  </si>
  <si>
    <t>15.01.2025</t>
  </si>
  <si>
    <t>Given to Rajesh Ji</t>
  </si>
  <si>
    <t>19.01.2025</t>
  </si>
  <si>
    <t>Panipat</t>
  </si>
  <si>
    <t>Given to Sanjay Ji</t>
  </si>
  <si>
    <t>Given to Pankaj Jain</t>
  </si>
  <si>
    <t>Rajesh Dukiya - Bank Entry Return</t>
  </si>
  <si>
    <t>Sanjay Gupta - Personal</t>
  </si>
  <si>
    <t>Pankaj Jain</t>
  </si>
  <si>
    <t>22.01.2025</t>
  </si>
  <si>
    <t>23.01.2025</t>
  </si>
  <si>
    <t>25.01.2025</t>
  </si>
  <si>
    <t>JE - Ganesh - HSS Road</t>
  </si>
  <si>
    <t>JE - Ganesh</t>
  </si>
  <si>
    <t>27.01.2025</t>
  </si>
  <si>
    <t>02.02.2025</t>
  </si>
  <si>
    <t>03.02.2025</t>
  </si>
  <si>
    <t>Banglore</t>
  </si>
  <si>
    <t>Given to Gorachand Malik</t>
  </si>
  <si>
    <t>24.01.2025</t>
  </si>
  <si>
    <t>Given to Gagan for 1st Bill</t>
  </si>
  <si>
    <t>29.01.2025</t>
  </si>
  <si>
    <t>Alwar</t>
  </si>
  <si>
    <t>05.02.2025</t>
  </si>
  <si>
    <t>06.02.2025</t>
  </si>
  <si>
    <t>Bhopal</t>
  </si>
  <si>
    <t>10.02.2025</t>
  </si>
  <si>
    <t>14.02.2025</t>
  </si>
  <si>
    <t>Given to Ajayveer Singh - Project   Co-ordinator</t>
  </si>
  <si>
    <t>Given to GM - Selling (BK Shrivastava)</t>
  </si>
  <si>
    <t>BK Shrivastava</t>
  </si>
  <si>
    <t>LDP Site</t>
  </si>
  <si>
    <t>A.O. (24 BRTF)</t>
  </si>
  <si>
    <t>ZMS -3rd Rar , HSS-5th RAR , LDP Supply Final Bill - By Vishnu</t>
  </si>
  <si>
    <t>HSS Supply - 4th RAR , HSS Surfacing-4th RAR , HSS Surfacing - 5th RAR, ZMS-3rd RAR &amp; LDP Surfacing - Final Bill</t>
  </si>
  <si>
    <t>E8 - Incharge (24 BRTF)</t>
  </si>
  <si>
    <t xml:space="preserve"> </t>
  </si>
  <si>
    <t>CE- Sautada Shirapur</t>
  </si>
  <si>
    <t>CMEC</t>
  </si>
  <si>
    <t>LN Malviya</t>
  </si>
  <si>
    <t>TL - Paonta Sahib</t>
  </si>
  <si>
    <t>Given to Bijay Anand - NIT Professor for Plate Load Test</t>
  </si>
  <si>
    <t>Given to TL for 27th Bill - Paonta Sahib</t>
  </si>
  <si>
    <t>Given to TL for Work Completion - Paonta Sahib</t>
  </si>
  <si>
    <t>Given to PD for 27th Bill &amp; GST - Paonta Sahib</t>
  </si>
  <si>
    <t>PD -- Paonta Sahib</t>
  </si>
  <si>
    <t>Given to PIU Staff for 27th Bill  - Paonta Sahib</t>
  </si>
  <si>
    <t>PIU Staff - Paonta Sahib</t>
  </si>
  <si>
    <t>Pankaj Jain - HDFC</t>
  </si>
  <si>
    <t>Pune</t>
  </si>
  <si>
    <t>Given to 18 Staff - Paonta Sahib</t>
  </si>
  <si>
    <t>Paonta Sahib</t>
  </si>
  <si>
    <t>Given in Mallikarjuna</t>
  </si>
  <si>
    <t>Kanpur</t>
  </si>
  <si>
    <t>21.02.2025</t>
  </si>
  <si>
    <t>26.02.2025</t>
  </si>
  <si>
    <t>28.02.2025</t>
  </si>
  <si>
    <t>01.03.2025</t>
  </si>
  <si>
    <t>05.03.2025</t>
  </si>
  <si>
    <t>Given at Jabalpur to Divedi</t>
  </si>
  <si>
    <t>SG Divedi - GM</t>
  </si>
  <si>
    <t>08.03.2025</t>
  </si>
  <si>
    <t>12.03.2025</t>
  </si>
  <si>
    <t>Bridge - 1st RAR, TLL - 1st RAR, KDA-1st RAR, ZMS-4th Rar, LDP Supply - Final Bill, HSS - Final Bill</t>
  </si>
  <si>
    <t>AO</t>
  </si>
  <si>
    <t>Ruhul Amin  - NHIDCL</t>
  </si>
  <si>
    <t>18.03.2025</t>
  </si>
  <si>
    <t>Given to Token No. 10/- 07M758408 Mo. No. - 8303444906</t>
  </si>
  <si>
    <t>19.03.2025</t>
  </si>
  <si>
    <t>Given to Token No. 20/- 55R257373 &amp; Mo. No. - 9829327257</t>
  </si>
  <si>
    <t>Given to Token No. 10/- 91F439731 &amp; Mo. No. - 9602235664</t>
  </si>
  <si>
    <t>Given to Pankaj Ji at Shillong for Guwahati</t>
  </si>
  <si>
    <t>20.03.2025</t>
  </si>
  <si>
    <t>21.03.2025</t>
  </si>
  <si>
    <t>Given to Token No. 10/- 42P836690 &amp; Mo. No. - 7738199556</t>
  </si>
  <si>
    <t>22.03.2025</t>
  </si>
  <si>
    <t>Given to Sanjay Ji at Nanded</t>
  </si>
  <si>
    <t>02.04.2025</t>
  </si>
  <si>
    <t>07.04.2025</t>
  </si>
  <si>
    <t>Ruhul Amin - NHIDCL</t>
  </si>
  <si>
    <t>11.04.2025</t>
  </si>
  <si>
    <t>Budget</t>
  </si>
  <si>
    <t>Given to Token No. 10/- 71E 1586773 &amp; Mo. No. 830344906</t>
  </si>
  <si>
    <t>Given to Token No. 58Q451094 &amp; Mo. No. - 7629812387 (Ashish Ahluwalia)</t>
  </si>
  <si>
    <t>15.03.2025</t>
  </si>
  <si>
    <t>Authority Engineer - Shillong Site</t>
  </si>
  <si>
    <t>Given to Authority Engineer &amp; Staff</t>
  </si>
  <si>
    <t>NHIDCL Staff - Shillong</t>
  </si>
  <si>
    <t>Given to Mo. No. 7682851538 (Purushottam Singh)</t>
  </si>
  <si>
    <t>Given to C.E. - GP Singh - BRO</t>
  </si>
  <si>
    <t>Given to NHIDCL Staff (IPC - 2 &amp; 3 &amp; SPS-3)</t>
  </si>
  <si>
    <t>Given to Jain/Safety/LNM - Jwalamukhi Site</t>
  </si>
  <si>
    <t>Given to NHIDCL Staff (IPC -1  &amp; SPS-2)</t>
  </si>
  <si>
    <t>Given to PWD C.E - AEN - Jorahat Site</t>
  </si>
  <si>
    <t>Given to PWD C.E. - Jorahat</t>
  </si>
  <si>
    <t xml:space="preserve">AEN - Suman Hazarika - Jorahat </t>
  </si>
  <si>
    <t>C.E. GP Singh - BRO</t>
  </si>
  <si>
    <t>Bonus</t>
  </si>
  <si>
    <t>Junior Engineer</t>
  </si>
  <si>
    <t>BG Release</t>
  </si>
  <si>
    <t>Office Peon &amp; Cleaner</t>
  </si>
  <si>
    <t>Balance</t>
  </si>
  <si>
    <t>Parbhani Hisab</t>
  </si>
  <si>
    <t>26.03.2025</t>
  </si>
  <si>
    <t>29.03.2025</t>
  </si>
  <si>
    <t>Given to Amit Malik - NHIDCL Delhi</t>
  </si>
  <si>
    <t>Munish Baghi - BRO</t>
  </si>
  <si>
    <t>Given to MN Singh CMDR - BRO</t>
  </si>
  <si>
    <t>MN Singh CMDR - BRO</t>
  </si>
  <si>
    <t>Given to Munish Baghi (Dir.Tech.) - BRO</t>
  </si>
  <si>
    <t>HSS Surfacing-  4th&amp; 5th Rar, HSS Supply 4th, LDP Final, ZMS 3rd &amp; 4th Rar, KDA, TLL Bridge &amp; LDP Supply Final Bill</t>
  </si>
  <si>
    <t>HSS Surfacing - 4th &amp; 5th Rar, HSS Supply 3rd &amp; 4th Rar, LDP Final Bill, ZMS 3rd &amp; 4th Rar, KDA , TLL &amp; LDP Supply Final Bill</t>
  </si>
  <si>
    <t>KDA, TLL, ZMS 4th &amp; LDP Supply Final Balance</t>
  </si>
  <si>
    <t>ZMS 3rd &amp; 4th RAR &amp; TLL 1st RAR</t>
  </si>
  <si>
    <t>27.03.2025</t>
  </si>
  <si>
    <t>NK Ji at Office Jaipur</t>
  </si>
  <si>
    <t>Anand - OIC (71 RCC)</t>
  </si>
  <si>
    <t>Anand - 2 IC (24 BRTF)</t>
  </si>
  <si>
    <t>Mayank - OIC (RR Meena)</t>
  </si>
  <si>
    <t>HSS - E-2 Incharge (63677 Balance)</t>
  </si>
  <si>
    <t>Chhetri - E-2 Incharge</t>
  </si>
  <si>
    <t>20.02.2025</t>
  </si>
  <si>
    <t>Given to MN Singh CMDR - BRO (6.84 O/s)</t>
  </si>
  <si>
    <t>HSS Surfacing - 2nd , 3rd, 4th &amp; 5th Rar &amp; HSS Supply - 3rd &amp; 4th Rar</t>
  </si>
  <si>
    <t>23.03.2025</t>
  </si>
  <si>
    <t>E-8 &amp; Budget</t>
  </si>
  <si>
    <t>Anand - 2IC</t>
  </si>
  <si>
    <r>
      <t>ZMS - 5th Rar, LDP Bridge-2nd Rar, HSS Resurfacing-1st Rar, TLL - 2nd Rar &amp; KDA - 2nd Rar</t>
    </r>
    <r>
      <rPr>
        <b/>
        <sz val="11"/>
        <color theme="1"/>
        <rFont val="Calibri"/>
        <family val="2"/>
        <scheme val="minor"/>
      </rPr>
      <t xml:space="preserve"> (6778 Balance)</t>
    </r>
  </si>
  <si>
    <r>
      <t xml:space="preserve">ZMS - 5th Rar, LDP Bridge-2nd Rar, HSS Resurfacing-1st Rar, TLL - 2nd Rar &amp; KDA - 2nd Rar </t>
    </r>
    <r>
      <rPr>
        <b/>
        <sz val="11"/>
        <color theme="1"/>
        <rFont val="Calibri"/>
        <family val="2"/>
        <scheme val="minor"/>
      </rPr>
      <t>(57414 Balance)</t>
    </r>
  </si>
  <si>
    <r>
      <t xml:space="preserve">ZMS - 5th Rar, LDP Bridge-2nd Rar, HSS Resurfacing-1st Rar, TLL - 2nd Rar &amp; KDA - 2nd Rar </t>
    </r>
    <r>
      <rPr>
        <b/>
        <sz val="11"/>
        <color theme="1"/>
        <rFont val="Calibri"/>
        <family val="2"/>
        <scheme val="minor"/>
      </rPr>
      <t>(18162 Balance)</t>
    </r>
  </si>
  <si>
    <t>Balance with Vishnu</t>
  </si>
  <si>
    <t>R.O Office - Sautada Shirapur</t>
  </si>
  <si>
    <t>PWD Chief Engineer - Jorahat (Debojit)</t>
  </si>
  <si>
    <t>Shilliong Authority Engineer (Shrikhande)</t>
  </si>
  <si>
    <t>Amit Malik - All Mizoram</t>
  </si>
  <si>
    <t>Village</t>
  </si>
  <si>
    <t>Ravinder S.E.</t>
  </si>
  <si>
    <t>R.O. Office - Sautada Shirapur</t>
  </si>
  <si>
    <t>Amit Yadav OC Lawngtlai</t>
  </si>
  <si>
    <t>LN Malviya - Paonta Site</t>
  </si>
  <si>
    <t>Ravinder S.E. Morth - Mandi Site</t>
  </si>
  <si>
    <t>LN Malviya Co-Ordinator - Paonta Site</t>
  </si>
  <si>
    <t>Given to Bhopal - Jain - Safety CNS LNM</t>
  </si>
  <si>
    <t>JAIPUR HISAB (21.02.25 to 11.04.25)</t>
  </si>
  <si>
    <t>JAIPUR HISAB (22.01.25 to 14.02.25)</t>
  </si>
  <si>
    <t>17.04.2025</t>
  </si>
  <si>
    <t>Prayagraj</t>
  </si>
  <si>
    <t>18.04.2025</t>
  </si>
  <si>
    <t>23.04.2025</t>
  </si>
  <si>
    <t>26.04.2025</t>
  </si>
  <si>
    <t>28.04.2025</t>
  </si>
  <si>
    <t>Udaipur</t>
  </si>
  <si>
    <t>Given to Vinod Ji Seven Star</t>
  </si>
  <si>
    <t>01.05.2025</t>
  </si>
  <si>
    <t>03.05.2025</t>
  </si>
  <si>
    <t>07.05.2025</t>
  </si>
  <si>
    <t>Executive Engineer (Sagar)</t>
  </si>
  <si>
    <t>Ass. Chief Engineer (Kishan)</t>
  </si>
  <si>
    <t>Executive Engineer - Nanded for Bonus (Parbhani Site)</t>
  </si>
  <si>
    <t>Ass. C.E. for Bonus - 1 Lacs &amp; Agreement  (Beed Site) - 1 Lacs</t>
  </si>
  <si>
    <t>J.E. - for Bonus (Parbhani Site)</t>
  </si>
  <si>
    <t>Tender Clerk for Agreement (Beed Site)</t>
  </si>
  <si>
    <t>Peon, Driver &amp; Other Staff - Mumbai Office</t>
  </si>
  <si>
    <t>S.E. Clerk (Sashane) for Bonus (Parbhani Site)</t>
  </si>
  <si>
    <t>Balance with Sanjay Ji (Given to Site Cash)</t>
  </si>
  <si>
    <t>R.O. Morth - Shimla for COD - Paonta Site</t>
  </si>
  <si>
    <t>Tender Clerk</t>
  </si>
  <si>
    <t>Other Staff</t>
  </si>
  <si>
    <t>S.E. Clerk</t>
  </si>
  <si>
    <t>Beed Site Cash</t>
  </si>
  <si>
    <t>05.05.2025</t>
  </si>
  <si>
    <t>R.O. - NHAI - A.B. - Jwalamukhi Site</t>
  </si>
  <si>
    <t>R.O.- NHAI- Jwalamukhi Site</t>
  </si>
  <si>
    <t>R.O. Morth - Shimla (Paonta Site)</t>
  </si>
  <si>
    <t>Given to O/C Amit yadav at Kanpur</t>
  </si>
  <si>
    <t>Cash (Tway)</t>
  </si>
  <si>
    <t>Anup Verma - DGM</t>
  </si>
  <si>
    <t>Anup Verma (DGM Finance) - All Mizoram Sites</t>
  </si>
  <si>
    <t>JAIPUR HISAB (12.04.25 to 08.05.25)</t>
  </si>
  <si>
    <t>Given at Chandigarh (VK Jakhar)</t>
  </si>
  <si>
    <t>Vinod Ji Seven Star</t>
  </si>
  <si>
    <t>Siddhi Vinayak Estcon Pvt. Ltd.</t>
  </si>
  <si>
    <t>12.11.2024</t>
  </si>
  <si>
    <t>14.05.2025</t>
  </si>
  <si>
    <t>16.05.2025</t>
  </si>
  <si>
    <t>18.05.2025</t>
  </si>
  <si>
    <t>Kotak Bank</t>
  </si>
  <si>
    <t>26.05.2025</t>
  </si>
  <si>
    <t>27.05.2025</t>
  </si>
  <si>
    <t>Given to Niranjan Ji for Lab Testing Approval</t>
  </si>
  <si>
    <t>COS - Keifang (ED - H.Q.) (By NK Ji)</t>
  </si>
  <si>
    <t>COS - Keifang (DB - H.Q.) (By Amit Ji)</t>
  </si>
  <si>
    <t>19.05.2025</t>
  </si>
  <si>
    <t>E.E. - Nanded for Bonus - Parbhani Site</t>
  </si>
  <si>
    <t>E.E. - Nanded</t>
  </si>
  <si>
    <t>R.O. Office Siddharth for Bonus - Parbhani Site</t>
  </si>
  <si>
    <t>20.05.2025</t>
  </si>
  <si>
    <t>Bonus Bill</t>
  </si>
  <si>
    <t>Clerk/Peon - Nitin</t>
  </si>
  <si>
    <t>Clerk/Peon - Abhishek</t>
  </si>
  <si>
    <t>Clerk/Peon - Vibhuti</t>
  </si>
  <si>
    <t>Typing</t>
  </si>
  <si>
    <t>Inward/Out</t>
  </si>
  <si>
    <t>Peon</t>
  </si>
  <si>
    <t>Peon - Chief Office</t>
  </si>
  <si>
    <t>Patoda</t>
  </si>
  <si>
    <t>Site Expenses - Patoda Site</t>
  </si>
  <si>
    <t>28.05.2025</t>
  </si>
  <si>
    <t>04.06.2025</t>
  </si>
  <si>
    <t>Dehradun</t>
  </si>
  <si>
    <t>Ayaj Ahmed - SPM Keifang Site</t>
  </si>
  <si>
    <t xml:space="preserve">Ayaj Ahmed - SPM </t>
  </si>
  <si>
    <t xml:space="preserve">Bonus Bill Expenses </t>
  </si>
  <si>
    <t>DB - H.Q. - Keifang</t>
  </si>
  <si>
    <t>ED - H.Q. - Keifang</t>
  </si>
  <si>
    <t>TL - LN Malviya (Harpreet Singh) - Paonta Site</t>
  </si>
  <si>
    <t>05.06.2025</t>
  </si>
  <si>
    <t>Given to Pankaj Ji for IPC-4 Expenses</t>
  </si>
  <si>
    <t>IPC- 4 - Shillong Site</t>
  </si>
  <si>
    <t>06.06.2025</t>
  </si>
  <si>
    <t>11.06.2025</t>
  </si>
  <si>
    <t>12.06.2025</t>
  </si>
  <si>
    <t>Given to Subhash Ji Kharra</t>
  </si>
  <si>
    <t>14.06.2025</t>
  </si>
  <si>
    <t>16.06.2025</t>
  </si>
  <si>
    <t>18.06.2025</t>
  </si>
  <si>
    <t>TRF - Return</t>
  </si>
  <si>
    <t>23.06.2025</t>
  </si>
  <si>
    <t>Given for Hotel &amp; Fooding Expenses - Tech. Director &amp; Team</t>
  </si>
  <si>
    <t>Subhash Ji Kharra</t>
  </si>
  <si>
    <t>KDA Road (1st, 2nd, 3rd &amp; 4th Rar)</t>
  </si>
  <si>
    <t>OC @ 2%</t>
  </si>
  <si>
    <t>OIC @ 1%</t>
  </si>
  <si>
    <t>E2 Incharge @ .25%</t>
  </si>
  <si>
    <t>J.E. Site @ .50%</t>
  </si>
  <si>
    <t>Balance With Vishnu</t>
  </si>
  <si>
    <t>Balance from 8 Lacs</t>
  </si>
  <si>
    <t>LNM - Jwalamukhi Site</t>
  </si>
  <si>
    <t>Tech. Dir. &amp; Team</t>
  </si>
  <si>
    <t>Balance with Dharamveer Ji</t>
  </si>
  <si>
    <t>CNS - Mandi Site upto Feb-25</t>
  </si>
  <si>
    <t>CNS - Mandi</t>
  </si>
  <si>
    <t>TRF - Return GHY</t>
  </si>
  <si>
    <t>GM - NHIDCL ( Khalid)</t>
  </si>
  <si>
    <t>GM - Khalid (NHIDCL)</t>
  </si>
  <si>
    <t>HQ Staff - Pkg-3 (COS)</t>
  </si>
  <si>
    <t>HQ Staff - Pkg-3 for COS</t>
  </si>
  <si>
    <t>Given at Chandigarh</t>
  </si>
  <si>
    <t>GM - NHIDCL - Shillong( Mob. Advance) - Ashish Shukla</t>
  </si>
  <si>
    <t>DGM - NHIDCL - Shillong (Mob. Advance) - Kapil Kumar</t>
  </si>
  <si>
    <t>Manager Technical NHIDCL - Shillong (Mob. Advance) - Byomkesh</t>
  </si>
  <si>
    <t>25.06.2025</t>
  </si>
  <si>
    <t>JAIPUR HISAB (09.05.25 to 25.06.25)</t>
  </si>
  <si>
    <t>JAIPUR HISAB (26.06.25 to Till Date)</t>
  </si>
  <si>
    <t>01.07.2025</t>
  </si>
  <si>
    <t>30.06.2025</t>
  </si>
  <si>
    <t>TRF - Return JPR</t>
  </si>
  <si>
    <t>06.07.2025</t>
  </si>
  <si>
    <t>11.07.2025</t>
  </si>
  <si>
    <t>Given in Delhi to Munish Bhagi - BRO</t>
  </si>
  <si>
    <t>14.07.2025</t>
  </si>
  <si>
    <t>Amit Malik - Keifang Pkg-3</t>
  </si>
  <si>
    <t>PD - Vikram Meena - Jwalamukhi Site</t>
  </si>
  <si>
    <t>Project Co-ordinatior - LNM - Jwalamukhi Site</t>
  </si>
  <si>
    <t>Given to PD - Jwalamukhi Site</t>
  </si>
  <si>
    <t>Beed</t>
  </si>
  <si>
    <t>Given to Sanjay Ji at Beed, MH</t>
  </si>
  <si>
    <t>17.07.2025</t>
  </si>
  <si>
    <t>18.07.2025</t>
  </si>
  <si>
    <t>19.07.2025</t>
  </si>
  <si>
    <t>A/c</t>
  </si>
  <si>
    <t>Given in Rajalaxmi Nayak A/c for Gorachand Malik</t>
  </si>
  <si>
    <t>BRO</t>
  </si>
  <si>
    <t>Shakuntala Devi A/c - RK Anand BRO Sites</t>
  </si>
  <si>
    <t>S.E. - Morth</t>
  </si>
  <si>
    <t>S.E. Morth - Paonta Site</t>
  </si>
  <si>
    <t>BRO Sites</t>
  </si>
  <si>
    <t>Beed Site</t>
  </si>
  <si>
    <t>30.07.2025</t>
  </si>
  <si>
    <t>01.08.2025</t>
  </si>
  <si>
    <t>06.08.2025</t>
  </si>
  <si>
    <t>Given to No. 9887349448 at Jagatpura</t>
  </si>
  <si>
    <t>PD - Vikram Meena</t>
  </si>
  <si>
    <t>CNS - Mandi Site</t>
  </si>
  <si>
    <t>26.06.2025</t>
  </si>
  <si>
    <t>Mandi</t>
  </si>
  <si>
    <t>TL &amp; R.E. - upto SPS-12 - Mandi Site</t>
  </si>
  <si>
    <t>CNS - Mandi Site for March-25</t>
  </si>
  <si>
    <t>CNS - Mandi Site for April-25</t>
  </si>
  <si>
    <t>Ajay PIU for EOT - Mandi Site</t>
  </si>
  <si>
    <t>Site Expenses - Mandi Site</t>
  </si>
  <si>
    <t>Mandi Site</t>
  </si>
  <si>
    <t>Home</t>
  </si>
  <si>
    <t>15.07.2025</t>
  </si>
  <si>
    <t>Given for DLB 0 NKT (Total - 25) (Hisab in Cash Book)</t>
  </si>
  <si>
    <t>DLB - NKT</t>
  </si>
  <si>
    <t>Given to Pankaj Jain (Hisab in Cash Book)</t>
  </si>
  <si>
    <t>Given for Mobilization Advance Bill - Beed Site (Sanjay Ji)</t>
  </si>
  <si>
    <t>Patna</t>
  </si>
  <si>
    <t>Given to Ajay Kumar Singh at Patna (8210874678) for C.E. -GP Singh - BRO</t>
  </si>
  <si>
    <t>C.E. - GP Singh (BRO)</t>
  </si>
  <si>
    <t>02.08.2025</t>
  </si>
  <si>
    <t>Given to O/C Amit Yadav at Kanpur</t>
  </si>
  <si>
    <t>O/c Amit Yadav</t>
  </si>
  <si>
    <t>Given at Sector 48 C Near Mohali Golf Club - 9435385030 for RK Anand - OIC - Complete</t>
  </si>
  <si>
    <t>OIC - RK Anand - BRO</t>
  </si>
  <si>
    <t>13.08.2025</t>
  </si>
  <si>
    <t>14.08.2025</t>
  </si>
  <si>
    <t>Given to Sanjay Ji for Beed Site</t>
  </si>
  <si>
    <t>18.08.2025</t>
  </si>
  <si>
    <t>19.08.2025</t>
  </si>
  <si>
    <t>Given at Jagatpura for PD - Vikaram Meena for Jwalamukhi Site</t>
  </si>
  <si>
    <t>26.08.2025</t>
  </si>
  <si>
    <t>Given to 10/- 09E 126102 Sandeep 8318854160 Prayagraj</t>
  </si>
  <si>
    <t>30.08.2025</t>
  </si>
  <si>
    <t>01.09.2025</t>
  </si>
  <si>
    <t>Given to Rs 10 no 18H909018 phn no 9954010010 at Jaipur</t>
  </si>
  <si>
    <t>BY Subhash</t>
  </si>
  <si>
    <t>02.09.2025</t>
  </si>
  <si>
    <t>Given to BL Ji for Home (Hisab in Cash Book)</t>
  </si>
  <si>
    <t>Given to 10/- 82C 027478 at Jaipur</t>
  </si>
  <si>
    <t>Given to 10/1 42H 592971 M.N.- 9748676666 Name Ravi ji at Jaipur</t>
  </si>
  <si>
    <t>Share</t>
  </si>
  <si>
    <t>Given at Beed</t>
  </si>
  <si>
    <t>Given at Mumbai</t>
  </si>
  <si>
    <t>Executive Engineer for IPC-1 (6.70 C) - Beed Site</t>
  </si>
  <si>
    <t>Executive Engineer for Parbhani IPC-4 (12.61 Cr)</t>
  </si>
  <si>
    <t>Junior Engineer for IPC-1 (6.70 C) - Beed Site</t>
  </si>
  <si>
    <t>A.O. for IPC-1 (6.70 C) - Beed Site</t>
  </si>
  <si>
    <t>Technical for IPC-1 (6.70 C) - Beed Site</t>
  </si>
  <si>
    <t>Auditor for IPC-1 (6.70 C) - Beed Site</t>
  </si>
  <si>
    <t>Tender Clerk for IPC-1 (6.70 C) - Beed Site</t>
  </si>
  <si>
    <t>SAP Entry for IPC-1 (6.70 C) - Beed Site</t>
  </si>
  <si>
    <t>SAP Entry</t>
  </si>
  <si>
    <t>R.O.Office for IPC - 1 &amp; 2 ( 13.40 C) - Beed Site</t>
  </si>
  <si>
    <t>Pollution Controll (ARO) - Beed Site</t>
  </si>
  <si>
    <t>Pollution Controll</t>
  </si>
  <si>
    <t>Given for Site Expenses - Beed Site</t>
  </si>
  <si>
    <t>Available Balance</t>
  </si>
  <si>
    <t>Deputy Engineer</t>
  </si>
  <si>
    <t>Deputy Executive Engineer for IPC-1 (6.70 C) - Beed Site</t>
  </si>
  <si>
    <t>Given to VK at Aizawl</t>
  </si>
  <si>
    <t>20.08.2025</t>
  </si>
  <si>
    <t>GM -SG Divedi</t>
  </si>
  <si>
    <t>Bhuvneshwar</t>
  </si>
  <si>
    <t>Given to CMEC at Bhuvneshwar (By NK TRF)</t>
  </si>
  <si>
    <t>04.09.2025</t>
  </si>
  <si>
    <t xml:space="preserve">Given to 06F- 100478@10 </t>
  </si>
  <si>
    <t>05.09.2025</t>
  </si>
  <si>
    <t>DGM Fin. - Anup Verma</t>
  </si>
  <si>
    <t>Given to CDR MN Singh for HSS 6th Rar, TLL 3rd Rar, HSS Surfacing 7th Rar (Total - 36.12 - 10 Paid - 26.12L Pending)</t>
  </si>
  <si>
    <t>DGM - Finance - Anup Verma for Pkg-5 Bills</t>
  </si>
  <si>
    <t>DGM - Finance - Anup Verma for LT Site Pkg-2 Bills</t>
  </si>
  <si>
    <t>Given to Munish Bagh - Tech. Director BRO for</t>
  </si>
  <si>
    <t>Balance at Jwalamukhi Site with Ajay Sharma</t>
  </si>
  <si>
    <t>09.09.2025</t>
  </si>
  <si>
    <t>Return to Om Ji</t>
  </si>
  <si>
    <t>Jorahat</t>
  </si>
  <si>
    <t>Om Ji</t>
  </si>
  <si>
    <t>Paonta Site</t>
  </si>
  <si>
    <t>11.09.2025</t>
  </si>
  <si>
    <t>Saraswat ji PIU Paonta for COD</t>
  </si>
  <si>
    <t>PD - Saraswat Ji</t>
  </si>
  <si>
    <t>SP Singh PIU Paonta for COD</t>
  </si>
  <si>
    <t>SP Singh</t>
  </si>
  <si>
    <t>Site Expenses - Paonta Site</t>
  </si>
  <si>
    <t>Abhishek Accountant - Chandigarh for SPS-28 Release</t>
  </si>
  <si>
    <t>Abhishek - Chandigarh</t>
  </si>
  <si>
    <t>Shimla</t>
  </si>
  <si>
    <t>Abhishek Accountant - Shimla for SPS-28 Release</t>
  </si>
  <si>
    <t>Abhishek - Shimla</t>
  </si>
  <si>
    <t>DD For PMT - BRN for Mandi Site</t>
  </si>
  <si>
    <t>PMT - Mandi Site</t>
  </si>
  <si>
    <t>Room Rent, Fooding, Challan &amp; Expenses</t>
  </si>
  <si>
    <t>Misc. Expenses - Paonta Site</t>
  </si>
  <si>
    <t>Saraswat ji PIU Paonta for COD &amp; SPS Final Bill- 28</t>
  </si>
  <si>
    <t>SP Singh PIU SPS-28 for PIU Office SPS Final Bill- 28</t>
  </si>
  <si>
    <t>SP Singh &amp; Office PIU</t>
  </si>
  <si>
    <t>Dinesh Chand for SPS-28 &amp; Letter Envs</t>
  </si>
  <si>
    <t>Dinesh Chand</t>
  </si>
  <si>
    <t>AP Singh BE for SPS- 28</t>
  </si>
  <si>
    <t>AP Singh BE</t>
  </si>
  <si>
    <t>Vivekanand QS for FWD &amp; NSV</t>
  </si>
  <si>
    <t>Vevekanand - QS</t>
  </si>
  <si>
    <t>Ashish PIU</t>
  </si>
  <si>
    <t>Ashish - PIU</t>
  </si>
  <si>
    <t>Harpreet Singh - TL - LNM for SPS-28</t>
  </si>
  <si>
    <t>LNM TL - Harpreet Singh</t>
  </si>
  <si>
    <t>Guest House Room Rent - Dines for Sep-25</t>
  </si>
  <si>
    <t>Room Rent</t>
  </si>
  <si>
    <t>Cash with Dinesh Khichar</t>
  </si>
  <si>
    <t>With Dinesh Khichar</t>
  </si>
  <si>
    <t>Paid to NK TRF for CMEC</t>
  </si>
  <si>
    <t>Balance at Jwalamukhi with Ajay Sharma</t>
  </si>
  <si>
    <t>Balance at Paonta Site with Dinesh Khichar</t>
  </si>
  <si>
    <t>18.09.2025</t>
  </si>
  <si>
    <t>Cash Withdrawl</t>
  </si>
  <si>
    <t>17.09.2025</t>
  </si>
  <si>
    <t>Received from Mo. No. 98280 51192</t>
  </si>
  <si>
    <t xml:space="preserve">Paid to Token No. Rs 5 no 56C430353 and Mo. No. - 98292 95657 </t>
  </si>
  <si>
    <t>22.09.2025</t>
  </si>
  <si>
    <t>23.09.2025</t>
  </si>
  <si>
    <t>Rcvd from Amit Ji</t>
  </si>
  <si>
    <t>24.09.2025</t>
  </si>
  <si>
    <t>25.09.2025</t>
  </si>
  <si>
    <t>Sikar</t>
  </si>
  <si>
    <t>26.09.2025</t>
  </si>
  <si>
    <t>Latur</t>
  </si>
  <si>
    <t>Beed Site - Sanjay Ji</t>
  </si>
  <si>
    <t>29.09.2025</t>
  </si>
  <si>
    <t>Paid at Prayagraj &amp; Received at Jwalamukhi Site (By DB Singh Ji)</t>
  </si>
  <si>
    <t>By NK TRF</t>
  </si>
  <si>
    <t>Given to CGM -NHAI H.Q. Delhi - AK Jain - Jwalamukhi Site</t>
  </si>
  <si>
    <t>CGM - AK Jain - Jwalamukhi Site</t>
  </si>
  <si>
    <t>Given for CMEC</t>
  </si>
  <si>
    <t>Received from Mo. No. 78498 09406</t>
  </si>
  <si>
    <t>Manglore</t>
  </si>
  <si>
    <t>TL - M Pai - Lunglei Site</t>
  </si>
  <si>
    <t>Given at Prayagraj</t>
  </si>
  <si>
    <t>30.09.2025</t>
  </si>
  <si>
    <t>Jwalamukhi Site</t>
  </si>
  <si>
    <t>Balance at Jwalamukhi by DB Singh Ji</t>
  </si>
  <si>
    <t>Given to Token No. 10/- 02U 161788 &amp; Mo. No. 8107879277</t>
  </si>
  <si>
    <t>Given to Token No. 10/- 30b 495770 Monu &amp; Mo. No. 9414007900 at Jaipur</t>
  </si>
  <si>
    <t>Given to Token No. 100/- 9PM 105611 &amp; Mo. No. 8563085555 at Sikar</t>
  </si>
  <si>
    <t>Given to Token No. 10/- 06D J24029 &amp; Mo. No. 9932258555</t>
  </si>
  <si>
    <t xml:space="preserve">Given to Token No.10/- 94F746402 &amp; Mo. No. 8302945073 </t>
  </si>
  <si>
    <t>Given to Token No. 49M 037206 and Mo. No. 8955496059</t>
  </si>
  <si>
    <t>Given to Token No. 2/- 3JT 064709 &amp; Mo. No. 9932258555</t>
  </si>
  <si>
    <t xml:space="preserve">Given to Token No. 10/- 69Q 797156 &amp; Mo. No. 9460636672 </t>
  </si>
  <si>
    <t>Given to Token No. 10/- 06F- 100478</t>
  </si>
  <si>
    <t>Given at Latur</t>
  </si>
  <si>
    <t>01.10.2025</t>
  </si>
  <si>
    <t>02.10.2025</t>
  </si>
  <si>
    <t>03.10.2025</t>
  </si>
  <si>
    <t xml:space="preserve"> TRF Hisab (N)</t>
  </si>
  <si>
    <t xml:space="preserve">Given to Token No. 5/- 34E 190715 Narayan &amp; 9887529155 </t>
  </si>
  <si>
    <t>04.10.2025</t>
  </si>
  <si>
    <t xml:space="preserve">Given to Token No. 5/- 38A 503859 Narayan &amp; 9887529155 </t>
  </si>
  <si>
    <t>GM-HQ - MH Khalid for Completion of Keifang Pkg-3</t>
  </si>
  <si>
    <t>Given to PWD C.E. - Jorahat (By NK TRF)</t>
  </si>
  <si>
    <t>Given to 50/- 4CS 649220 Masangi 9436350058 at Aizawl (Credit Given to VK Jakhar Person)</t>
  </si>
  <si>
    <t>GM HQ - MH Khalid</t>
  </si>
  <si>
    <t>Given for Beed Site at Mumbai (Ashish)</t>
  </si>
  <si>
    <t xml:space="preserve">Given for Beed Site to Sanjay Ji at Latur </t>
  </si>
  <si>
    <t>Given to TL - M Pai for Lunglei Site at Manglore</t>
  </si>
  <si>
    <t>Given to VK Jakhat at Delhi</t>
  </si>
  <si>
    <t>05.10.2025</t>
  </si>
  <si>
    <t>Given to Token No. 10/-  74B 971223 &amp; Mo. No.78736 46464</t>
  </si>
  <si>
    <t>06.10.2025</t>
  </si>
  <si>
    <t>07.10.2025</t>
  </si>
  <si>
    <t>08.10.2025</t>
  </si>
  <si>
    <t xml:space="preserve">Given to Token No. 5/- 18A 072030 Narayan &amp; 9887529155 </t>
  </si>
  <si>
    <t>Given to Pankaj Ji at Guwahati (By P TRF)</t>
  </si>
  <si>
    <t>Given to Pankaj Ji at Guwahati (By N TRF)</t>
  </si>
  <si>
    <t>10.10.2025</t>
  </si>
  <si>
    <t xml:space="preserve">Given to CDR. Sanjay Kumar for ZMS Final Bill </t>
  </si>
  <si>
    <t>13.10.2025</t>
  </si>
  <si>
    <t>Aurangabad</t>
  </si>
  <si>
    <t>Given for Beed Site to Sanjay Ji at Aurangabad</t>
  </si>
  <si>
    <t>14.10.2025</t>
  </si>
  <si>
    <t xml:space="preserve">Given to Token No.10/- 07A 258070 Narayan &amp; 9887529155 </t>
  </si>
  <si>
    <t>Given to CDR MN Singh for HSS 6th Rar, TLL 3rd Rar, HSS Surfacing 7th Rar (Total - 36.12-10-10 Paid - 16.12L Pending)</t>
  </si>
  <si>
    <t>Given to Pankaj Ji at Guwahati for Majuli MLA</t>
  </si>
  <si>
    <t>E.E. PWD - Jorahat</t>
  </si>
  <si>
    <t>Given to E.E. PWD - Jorahat for Office Renovation</t>
  </si>
  <si>
    <t>PWD - Assam</t>
  </si>
  <si>
    <t>Given for PWD Registration for Assam by Pankaj Ji</t>
  </si>
  <si>
    <t>16.10.2025</t>
  </si>
  <si>
    <t>PWD Office - Guwahati - Jorahat Site</t>
  </si>
  <si>
    <t>PWD Office - Guwahati</t>
  </si>
  <si>
    <t>Project Co-ordinator LNM - Jwalamukhi Site</t>
  </si>
  <si>
    <t>Given to LNM - Jwalamukhi Site</t>
  </si>
  <si>
    <t>MLA -Dhokuakhana Work</t>
  </si>
  <si>
    <t>MLA - Majuli Work</t>
  </si>
  <si>
    <t>CDR - Sanjay Kumar</t>
  </si>
  <si>
    <t>Feb-25</t>
  </si>
  <si>
    <t>Mar-25</t>
  </si>
  <si>
    <t>Apr-25</t>
  </si>
  <si>
    <t>Sep-25</t>
  </si>
  <si>
    <t>Oct-25</t>
  </si>
  <si>
    <t>25.10.2025</t>
  </si>
  <si>
    <t>Return to Banshi Ji</t>
  </si>
  <si>
    <t>Banshi Ji</t>
  </si>
  <si>
    <t>27.10.2025</t>
  </si>
  <si>
    <t>Given to Ajayveer Singh TL for Feb, March, April, Sep &amp; Oct-25 @ 1.20 Per Month</t>
  </si>
  <si>
    <t>Ajayveer Singh - PC/TL - LT Site</t>
  </si>
  <si>
    <t>DGM Finance - NHIDCL</t>
  </si>
  <si>
    <t>Anup Verma DGM - All Mizoram</t>
  </si>
  <si>
    <t>01.11.2025</t>
  </si>
  <si>
    <t>30.10.2025</t>
  </si>
  <si>
    <t>28.10.2025</t>
  </si>
  <si>
    <t>Given to Token No.20/- 79W 837671 &amp; Mo. No. 9932258555</t>
  </si>
  <si>
    <t xml:space="preserve">Given to Token No.10/- 76D251568 &amp; Mo. No. 9829327257 </t>
  </si>
  <si>
    <t xml:space="preserve">Given to Token No.10/- 05T136423 &amp; Mo. No. 8837236122 </t>
  </si>
  <si>
    <t>04.11.2025</t>
  </si>
  <si>
    <t>Given to Token No.10/- 27A 745743 &amp; Mo. No. 9932258555</t>
  </si>
  <si>
    <t>17.10.2025</t>
  </si>
  <si>
    <t>Given to ASW - Pushpak</t>
  </si>
  <si>
    <t>29.10.2025</t>
  </si>
  <si>
    <t>Pollution Department - Mandi Site</t>
  </si>
  <si>
    <t>Other Expenses - Mandi</t>
  </si>
  <si>
    <t>05.11.2025</t>
  </si>
  <si>
    <t>Given to CDR MN Singh for HSS 6th Rar, TLL 3rd Rar, HSS Surfacing 7th Rar (Total - 36.12-10-10 Paid - 6.12L Pending)</t>
  </si>
  <si>
    <t>07.11.2025</t>
  </si>
  <si>
    <t xml:space="preserve">Given to CMEC at Bhuvneshwar </t>
  </si>
  <si>
    <t>09.11.2025</t>
  </si>
  <si>
    <t>Majuli Work</t>
  </si>
  <si>
    <t>ASW- Pushpak</t>
  </si>
  <si>
    <t>Given to VK at Guwahati (By N TRF)</t>
  </si>
  <si>
    <t>Paid for Jewellary - V Meena</t>
  </si>
  <si>
    <t>Given to Sanjay Ji at Beed</t>
  </si>
  <si>
    <t>15.11.2025</t>
  </si>
  <si>
    <t>Noida</t>
  </si>
  <si>
    <t>Given to Pankaj Kumar - 9259700700 at Noida</t>
  </si>
  <si>
    <t>Given at Vaishali Nagar</t>
  </si>
  <si>
    <t>18.11.2025</t>
  </si>
  <si>
    <t>19.11.2025</t>
  </si>
  <si>
    <t>20.11.2025</t>
  </si>
  <si>
    <t>21.11.2025</t>
  </si>
  <si>
    <t>Deposit in Subhash A/c for Site Expenses</t>
  </si>
  <si>
    <t>Site Expenses- Mandi &amp; Jwalaji</t>
  </si>
  <si>
    <t>11.11.2025</t>
  </si>
  <si>
    <t>Given at Aurangabad</t>
  </si>
  <si>
    <t>Given at Mumbai (Ashish)</t>
  </si>
  <si>
    <t>Executive Engineer for IPC-2 (6.70 C) - Beed Site</t>
  </si>
  <si>
    <t>Deputy Executive Engineer for IPC-2 (6.70 C) - Beed Site</t>
  </si>
  <si>
    <t>Junior Engineer for IPC-2 (6.70 C) - Beed Site</t>
  </si>
  <si>
    <t>A.O. for IPC-2 (6.70 C) - Beed Site</t>
  </si>
  <si>
    <t>Technical for IPC-2 (6.70 C) - Beed Site</t>
  </si>
  <si>
    <t>Auditor for IPC-2 (6.70 C) - Beed Site</t>
  </si>
  <si>
    <t>SAP Entry for IPC-2 (6.70 C) - Beed Site</t>
  </si>
  <si>
    <t>Peon &amp; Clerk for IPC-2 (6.70 C) - Beed Site</t>
  </si>
  <si>
    <t>Peon/Clerk</t>
  </si>
  <si>
    <t>Given to R.O. - Tripathi</t>
  </si>
  <si>
    <t>R.O.</t>
  </si>
  <si>
    <t>Given to S.E. - for Parbhani Bonus Bill</t>
  </si>
  <si>
    <t>S.E. - Parbhani</t>
  </si>
  <si>
    <t>Given to RPAO upto IPC-2 - Beed &amp; IPC-13 &amp; Bonus - Parbhani (T Prabhu)</t>
  </si>
  <si>
    <t>Given to Munish Baghi (Dir.Tech.) - BRO ( All Clear upto Date)</t>
  </si>
  <si>
    <t>Balance with Mukesh Ji (Cement Bill)</t>
  </si>
  <si>
    <t>Balance with Mukesh Ji - Aizawl (20.11.25)</t>
  </si>
  <si>
    <t>28.11.2025</t>
  </si>
  <si>
    <t>Given at Beed - Sanjay Ji</t>
  </si>
  <si>
    <t>Given at Silchar - Ruhul Amin</t>
  </si>
  <si>
    <t>27.11.2025</t>
  </si>
  <si>
    <t>Given to DGM - Anup Verma</t>
  </si>
  <si>
    <t>DGM - Anup Verma</t>
  </si>
  <si>
    <t>R.O. - Beed Site</t>
  </si>
  <si>
    <t>02.12.2025</t>
  </si>
  <si>
    <t>04.12.2025</t>
  </si>
  <si>
    <t>Chandigrah</t>
  </si>
  <si>
    <t>Bikaner</t>
  </si>
  <si>
    <t>Given at Bikaner</t>
  </si>
  <si>
    <t>05.12.2025</t>
  </si>
  <si>
    <t>06.12.2025</t>
  </si>
  <si>
    <t>SPM - SS Sharma</t>
  </si>
  <si>
    <t>SPM - SS Sharma - Pkg-A Inspection &amp; Pkg-5 - Completion Inspection</t>
  </si>
  <si>
    <t>08.12.2025</t>
  </si>
  <si>
    <t>Given to Token No.10/-  29L 707717 &amp; Mo. No. 998219250</t>
  </si>
  <si>
    <t>Given at Jaipur Mo. No.  9784806202</t>
  </si>
  <si>
    <t>Given to Ajayveer Singh - Project   Co-ordinator (1.20 Nov-25 &amp; 2.80 Advance)</t>
  </si>
  <si>
    <t xml:space="preserve">Given at Transport Bhawan, Delhi </t>
  </si>
  <si>
    <t>03.12.2025</t>
  </si>
  <si>
    <t>09.12.2025</t>
  </si>
  <si>
    <t>Given at Chandigarh for Mandi Bill Expenses</t>
  </si>
  <si>
    <t>Pollution Department - Shimla, Mandi Site</t>
  </si>
  <si>
    <t>Pollution Dpt -Mandi</t>
  </si>
  <si>
    <t>HPPCBL - Liasoning  - Jwalamukhi Site</t>
  </si>
  <si>
    <t>IPC - 16 Expenses - Shimla - Mandi Site</t>
  </si>
  <si>
    <t>Mining Challan - Mandi Site</t>
  </si>
  <si>
    <t>Mining Challan - Jwalamukhi Site</t>
  </si>
  <si>
    <t>Bill Expenses - Mandi</t>
  </si>
  <si>
    <t>Mining - Mandi</t>
  </si>
  <si>
    <t>Mining - Jwalamukhi</t>
  </si>
  <si>
    <t>11.12.2025</t>
  </si>
  <si>
    <t>17.12.2025</t>
  </si>
  <si>
    <t>Given at Bhuvneshwar</t>
  </si>
  <si>
    <t>Given to E.E. for Office Renovation</t>
  </si>
  <si>
    <t>Given to R.O. for 2nd Bill - Mob. Advance @.40 %</t>
  </si>
  <si>
    <t>Given to E.E. for All Office Staff 2nd Bill - Mob. Advance @ .50%</t>
  </si>
  <si>
    <t>Given to E.E. for All Office Staff 1st Bill - Mob. Advance @ .50%</t>
  </si>
  <si>
    <t>Given to A/C for 2nd Bill - Mob. Advance @ .30%</t>
  </si>
  <si>
    <t>E.E. Office - Jorahat</t>
  </si>
  <si>
    <t>E.E. Office Reno. - Jorahat</t>
  </si>
  <si>
    <t>R.O. - Jorahat Site</t>
  </si>
  <si>
    <t>A/c - Jorahat Site</t>
  </si>
  <si>
    <t xml:space="preserve">SPM - SS Sharma - Pkg-B Inspection </t>
  </si>
  <si>
    <t>19.12.2025</t>
  </si>
  <si>
    <t>Given for Mandi Site Consultant upto Sep-25</t>
  </si>
  <si>
    <t>25.12.2025</t>
  </si>
  <si>
    <t>26.12.2025</t>
  </si>
  <si>
    <t>27.12.2025</t>
  </si>
  <si>
    <t>Given to M Pai at Manglore</t>
  </si>
  <si>
    <t>22.12.2025</t>
  </si>
  <si>
    <t>23.12.2025</t>
  </si>
  <si>
    <t>24.12.2025</t>
  </si>
  <si>
    <t>Given at Aurangabad (N)</t>
  </si>
  <si>
    <t>Received in Delhi - M Pai</t>
  </si>
  <si>
    <t>31.12.2025</t>
  </si>
  <si>
    <t>R.O. - NHAI - Hamirpur - Jwalamukhi Site</t>
  </si>
  <si>
    <t>TL - M Pai - Lunglei</t>
  </si>
  <si>
    <t>02.01.2026</t>
  </si>
  <si>
    <t>06.01.2026</t>
  </si>
  <si>
    <t>Given to R.O. &amp; PMU for IPC-5 &amp; SPS-6</t>
  </si>
  <si>
    <t>Given to Authority Engineer for IPC-5 &amp; SPS-6</t>
  </si>
  <si>
    <t>R.O. &amp; PMU - Shillong</t>
  </si>
  <si>
    <t>Authority Eng. - Shillong</t>
  </si>
  <si>
    <t>Balance with Gagan</t>
  </si>
  <si>
    <t>03.01.2026</t>
  </si>
  <si>
    <t>Given to R.E. - Rodic - Lunglei Site</t>
  </si>
  <si>
    <t>Given to R.E. Team for Party - Lunglei Site</t>
  </si>
  <si>
    <t>R.E. - Lunglei Site</t>
  </si>
  <si>
    <t>R.E. Team - Lunglei Site</t>
  </si>
  <si>
    <t>Balance with Shailesh (Cement Bill)</t>
  </si>
  <si>
    <t>Given to ED - VK</t>
  </si>
  <si>
    <t>Expenses - Mandi</t>
  </si>
  <si>
    <t>Royalty - HSS Resurfacing</t>
  </si>
  <si>
    <t>Royalty - TLL Resurfacing</t>
  </si>
  <si>
    <t>Site Expenses by Mukesh Ji</t>
  </si>
  <si>
    <t>Given for IPC-21 &amp; SPS-23 (Pkg-A) , IPC-22 &amp; SPS-24 (Pkg-B) &amp; IPC-46 - Lunglei Site</t>
  </si>
  <si>
    <t>Royalty - HSS Resurfacing (2 Lacs O/s upto Date)</t>
  </si>
  <si>
    <t>Royalty - TLL Resurfacing (6.44 Lacs O/s upto 31.10.25)</t>
  </si>
  <si>
    <t>By Vishnu</t>
  </si>
  <si>
    <t>Usman - NHIDCL</t>
  </si>
  <si>
    <t>Usman - Manager - NHIDCL for SPS-6</t>
  </si>
  <si>
    <t>Given to R.O. &amp; PMU for IPC-6 &amp; SPS-7</t>
  </si>
  <si>
    <t>Given to Authority Engineer for IPC-6 &amp; SPS-7</t>
  </si>
  <si>
    <t>Paid to Tehsildar for Royalty (2 Files X 1 Lacs Each)</t>
  </si>
  <si>
    <t>Tehsildar</t>
  </si>
  <si>
    <t>Paid to Clerk for Royalty (2 Files X 10k Each)</t>
  </si>
  <si>
    <t>Clerk</t>
  </si>
  <si>
    <t>08.11.2025</t>
  </si>
  <si>
    <t>Paid to Tehsildar for Royalty (2 Files X 75k Each)</t>
  </si>
  <si>
    <t>25.11.2025</t>
  </si>
  <si>
    <t>10.11.2025</t>
  </si>
  <si>
    <t>J.E. - MSEB for Utility Shifting by Kailash</t>
  </si>
  <si>
    <t>J.E. - MSEB</t>
  </si>
  <si>
    <t>Misc Expenses for Utility Shifting</t>
  </si>
  <si>
    <t>Given for Site Expenses</t>
  </si>
  <si>
    <t>Upto 25.11.25</t>
  </si>
  <si>
    <t>Executive Engineer for IPC-3 (6.70 C) - Beed Site</t>
  </si>
  <si>
    <t>Deputy Executive Engineer for IPC-3 (6.70 C) - Beed Site</t>
  </si>
  <si>
    <t>Junior Engineer for IPC-3 (6.70 C) - Beed Site</t>
  </si>
  <si>
    <t>A.O. for IPC-3 (6.70 C) - Beed Site</t>
  </si>
  <si>
    <t>Technical for IPC-3 (6.70 C) - Beed Site</t>
  </si>
  <si>
    <t>Auditor for IPC-3 (6.70 C) - Beed Site</t>
  </si>
  <si>
    <t>Given to Peon</t>
  </si>
  <si>
    <t>13.01.2026</t>
  </si>
  <si>
    <t>Given at Jaipur for BBSR</t>
  </si>
  <si>
    <t>C Garg - Dir.- Pushpak</t>
  </si>
  <si>
    <t>Director - Pushpak</t>
  </si>
  <si>
    <t>2IC - 24 BRTF</t>
  </si>
  <si>
    <t>E8 Incharge- 24 BRTF</t>
  </si>
  <si>
    <t>15.01.2026</t>
  </si>
  <si>
    <t>Given at Shillong  (N)</t>
  </si>
  <si>
    <t>HSS Resurf-2nd Rar, HSS Surf-7th Rar, TLL Surf-3rd Rar, HSS Supply-6th Rar, ZMS Final Bill, TLL Surf- 4th Rar, TBSPS Resurf - 1st Rar (2IC - 2.26 O/s &amp; CDR-11.77 Lacs O/s)</t>
  </si>
  <si>
    <t>ADG Office - BRO for TEP ( 1 MSBL &amp; 2 BRN Tender)</t>
  </si>
  <si>
    <t>Dir. Tech. -BRO (ADG Office)</t>
  </si>
  <si>
    <t>17.01.2026</t>
  </si>
  <si>
    <t>Credit Given to Karan Ji (Ganesh Builders)</t>
  </si>
  <si>
    <t>Ganesh Builders</t>
  </si>
  <si>
    <t>COS - Mandi</t>
  </si>
  <si>
    <t>Received in Delhi - SG Divedi</t>
  </si>
  <si>
    <t>SG Divedi</t>
  </si>
  <si>
    <t>ED - Aizawl - Sungsungi</t>
  </si>
  <si>
    <t>EOT - Jwalamukhi (NHAI H.O. - Ingole)</t>
  </si>
  <si>
    <t>Given to Namrata Dwivedi at Jabalpur (Clear upto Date)</t>
  </si>
  <si>
    <t>Given to M Pai at Manglore (Clear upto Date)</t>
  </si>
  <si>
    <t>C.E. DUA - BRO (EPC Projects)</t>
  </si>
  <si>
    <t>Tender Evaluation Charges - BRO</t>
  </si>
  <si>
    <t>Tender Evaluation</t>
  </si>
  <si>
    <t>SQM - Visit Charges - Mandi Site</t>
  </si>
  <si>
    <t>29.01.2026</t>
  </si>
  <si>
    <t>31.01.2026</t>
  </si>
  <si>
    <t>Given to Pankaj Jain - HDFC</t>
  </si>
  <si>
    <t>04.02.2026</t>
  </si>
  <si>
    <t>05.02.2026</t>
  </si>
  <si>
    <t>Given at Beed to Sanjay Ji</t>
  </si>
  <si>
    <t>07.02.2026</t>
  </si>
  <si>
    <t>Given to Ramesh Kaushik at Panchkula</t>
  </si>
  <si>
    <t>13.02.2026</t>
  </si>
  <si>
    <t>12.02.2026</t>
  </si>
  <si>
    <t>PMU Manager - Shashikant</t>
  </si>
  <si>
    <t>Given to Manager PMU- Shashikant for Keifang Pkg-3 Completion</t>
  </si>
  <si>
    <t>10.02.2026</t>
  </si>
  <si>
    <t>Given at Pune - TL  for IPC - 4 (.75%) &amp; IPC-5 (.50%)</t>
  </si>
  <si>
    <t>TL - Beed Site</t>
  </si>
  <si>
    <t>Arvind Patil</t>
  </si>
  <si>
    <t>Given at Mumbai to RPAO @ .25% for IPC - 3,4,5</t>
  </si>
  <si>
    <t>RPAO - Beed Site</t>
  </si>
  <si>
    <t>Beed - Pending</t>
  </si>
  <si>
    <t>Given to Vinod ji for Rambagh Palace - Debojit Das</t>
  </si>
  <si>
    <t>Given to Vinod JI Seven Star for Sunda Ji</t>
  </si>
  <si>
    <t>Sunda Ji</t>
  </si>
  <si>
    <t>Given to Vinod JI Seven Star for VK Jakhar A/c (52,561/- Extra Deposit)</t>
  </si>
  <si>
    <t>R.O. Office - Shimla - Mandi Site</t>
  </si>
  <si>
    <t>S.E. - Morth H.Q. for COS - Mandi Site</t>
  </si>
  <si>
    <t>S.E. Morth (H.Q.) - COS - Mandi Site</t>
  </si>
  <si>
    <t>Given to R.O. &amp; PMU (.65%) for IPC-07 &amp; SPS-08 - Shillong Site</t>
  </si>
  <si>
    <t>Given to Authority Engineer (.35%) for IPC-07 &amp; SPS-08 - Shillong Site</t>
  </si>
  <si>
    <t>Given to GM- Kunal Barua (.30%) for IPC-07 &amp; SPS-08 - Shillong Site</t>
  </si>
  <si>
    <t>Authority Engineer - Shillong</t>
  </si>
  <si>
    <t>GM - Shillong</t>
  </si>
  <si>
    <t>Given to J.E. - PMU (.30%) for IPC-07 &amp; SPS-08 - Shillong Site</t>
  </si>
  <si>
    <t>J.E. - PMU - Shillong</t>
  </si>
  <si>
    <t>Shillong Site Expenses with Gagan</t>
  </si>
  <si>
    <t>Shillong Site - Gagan</t>
  </si>
  <si>
    <t>Given at Guwahati for Assam Works</t>
  </si>
  <si>
    <t>Expenses - Jorahat</t>
  </si>
  <si>
    <t>PWD Chief Engineer - Jorahat (Debojit Das)</t>
  </si>
  <si>
    <t>Given by Pranjal at Delhi for COS - Mandi Site</t>
  </si>
  <si>
    <t>Given at Aizawl to Ashok Ji for Dhairya Vaibhav</t>
  </si>
  <si>
    <t>Given at Delhi to C.E. - DUA for BRO EPC Projects</t>
  </si>
  <si>
    <t>25.01.2026</t>
  </si>
  <si>
    <t>20.01.2026</t>
  </si>
  <si>
    <t>Received from Sunda Ji</t>
  </si>
  <si>
    <t>Given at Guwahati to C.E. - DUA for BRO EPC Projects</t>
  </si>
  <si>
    <t>Given at Pune</t>
  </si>
  <si>
    <t>21.02.2026</t>
  </si>
  <si>
    <t>24.02.2026</t>
  </si>
  <si>
    <t>LT - 4 IPC &amp; 2 SPS , Pkg-5 - 2, Keifang-1 &amp; 3 Cash Recd.</t>
  </si>
  <si>
    <t>Given to SG Divedi - GM</t>
  </si>
  <si>
    <t>Cash - 13 Received</t>
  </si>
  <si>
    <r>
      <t>R.O. Office Morth - Shimla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(SPS- 15,16,17,18 - 8.90 Lacs)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&amp; COS - 11.10 Lacs for Mandi Site</t>
    </r>
  </si>
  <si>
    <t>27.02.2026</t>
  </si>
  <si>
    <t>28.02.2026</t>
  </si>
  <si>
    <t>Given to SG Divedi - GM (Namrata Divedi)</t>
  </si>
  <si>
    <t>06.03.2026</t>
  </si>
  <si>
    <t>04.03.2026</t>
  </si>
  <si>
    <t>07.03.2026</t>
  </si>
  <si>
    <t>09.03.2026</t>
  </si>
  <si>
    <t>Given at Guwahati to Amlan Borah</t>
  </si>
  <si>
    <t>PD - Morth - Mandi Site</t>
  </si>
  <si>
    <t>Given to Dinesh Khichar (Personal A/c)</t>
  </si>
  <si>
    <t>Dinesh Khichar</t>
  </si>
  <si>
    <t>CNS - Jwalamukhi Site</t>
  </si>
  <si>
    <r>
      <t>CNS - Jwalamukhi Site (July-25 to Oct-25) -</t>
    </r>
    <r>
      <rPr>
        <b/>
        <sz val="11"/>
        <rFont val="Calibri"/>
        <family val="2"/>
        <scheme val="minor"/>
      </rPr>
      <t xml:space="preserve"> 4 Months</t>
    </r>
  </si>
  <si>
    <t>R.O.- NHAI - Jwalaji</t>
  </si>
  <si>
    <t>C.E. Office - PWD for CM Visit</t>
  </si>
  <si>
    <t>C.E. Office - Expenses</t>
  </si>
  <si>
    <t>Given at Aizawl (By Pankaj Ji)</t>
  </si>
  <si>
    <t>05.03.2026</t>
  </si>
  <si>
    <t>Given at Jaipur (N)</t>
  </si>
  <si>
    <t>Tehsildar for March-26</t>
  </si>
  <si>
    <t>SDM for March-26</t>
  </si>
  <si>
    <t>RTO for March-26</t>
  </si>
  <si>
    <t>Traffic Police</t>
  </si>
  <si>
    <t>Highway Police</t>
  </si>
  <si>
    <t>Circle Officer</t>
  </si>
  <si>
    <t>Beed - March-26</t>
  </si>
  <si>
    <t>Given to R.O. &amp; PMU (.65%) for IPC-08 &amp; SPS-09 - Shillong Site</t>
  </si>
  <si>
    <t>Given to Authority Engineer (.35%) for IPC-08 &amp; SPS-09 - Shillong Site</t>
  </si>
  <si>
    <t>Given to GM- Kunal Barua (.30%) for IPC-08 &amp; SPS-09 - Shillong Site</t>
  </si>
  <si>
    <t>Given to J.E. - PMU (.30%) for IPC-08 &amp; SPS-09 - Shillong Site</t>
  </si>
  <si>
    <t>Consultant - Mandi Site (Upto IPC &amp; SPS - 16)</t>
  </si>
  <si>
    <t>Received from Anup Verma</t>
  </si>
  <si>
    <t>Received from SG Divedi</t>
  </si>
  <si>
    <t>Given to A.O. - BRO - 8 Bills</t>
  </si>
  <si>
    <t>Given to 2IC - BRO - 8 Bills</t>
  </si>
  <si>
    <t>Given to Budget - BRO - 8 Bills</t>
  </si>
  <si>
    <t>Given to J.E. for Bridge Report - LDP Site</t>
  </si>
  <si>
    <t>Given to Ankur Garg (Director - Contract)</t>
  </si>
  <si>
    <t>Ankur Garg</t>
  </si>
  <si>
    <t>Seling &amp; Lunglei</t>
  </si>
  <si>
    <t>J.E. - LDP Site</t>
  </si>
  <si>
    <t>Given to E-8 Incharges - BRTF - 8 Bills</t>
  </si>
  <si>
    <t>E-8 Incharge</t>
  </si>
  <si>
    <t>A.O. - BRTF</t>
  </si>
  <si>
    <t>2IC - BRTF</t>
  </si>
  <si>
    <t>Budget - BRTF</t>
  </si>
  <si>
    <r>
      <t>LT Site (IPC-4 &amp; SPS-2), Lunglei (IP1 &amp; SPS-1), Keifang - SPS-1</t>
    </r>
    <r>
      <rPr>
        <sz val="11"/>
        <color rgb="FFFF0000"/>
        <rFont val="Calibri"/>
        <family val="2"/>
        <scheme val="minor"/>
      </rPr>
      <t xml:space="preserve"> (2.5 Lacs Deposit - NK A/c)</t>
    </r>
  </si>
  <si>
    <t>Deposit in NK A/c By Anup Verma</t>
  </si>
  <si>
    <t>Given to Manager - Rajat for Borivali Site</t>
  </si>
  <si>
    <t>Given to CGM - Rajneesh Kapoor for Borivali Site</t>
  </si>
  <si>
    <t>Given to GM - Technical - Pramod for Borivali Site</t>
  </si>
  <si>
    <t>Manager - Rajat</t>
  </si>
  <si>
    <t>GM - Pramod</t>
  </si>
  <si>
    <t>CGM - Rajneesh Kapoor</t>
  </si>
  <si>
    <t>Given to Amit Badera - Kotak Bank</t>
  </si>
  <si>
    <t>18.03.2026</t>
  </si>
  <si>
    <t>Given to CNS for Jorahat &amp; Majuli Work @ .5%</t>
  </si>
  <si>
    <t>CNS - Jorahat &amp; Majuli</t>
  </si>
  <si>
    <t>GM - H.Q. - Shillong</t>
  </si>
  <si>
    <t>20.03.2026</t>
  </si>
  <si>
    <t>23.03.2026</t>
  </si>
  <si>
    <t>Given to Project Co-ordinator - Jain Jwalamukhi Site</t>
  </si>
  <si>
    <t>24.03.2026</t>
  </si>
  <si>
    <t>Given for COS Approval - Paonta Site (Kacchi Dhang)</t>
  </si>
  <si>
    <t>R.O. Office - Paonta Site</t>
  </si>
  <si>
    <t>PD - Rommy</t>
  </si>
  <si>
    <t>Given to PD - Morth (Rommy) - Mandi Site</t>
  </si>
  <si>
    <t>Ankur Garg - BRO</t>
  </si>
  <si>
    <t>26.03.2026</t>
  </si>
  <si>
    <t>Given to CDR - Sanjay Kumar - BRO - All Sites (Old Due)</t>
  </si>
  <si>
    <t>Given to LN Malviya - All HP Sites</t>
  </si>
  <si>
    <t>Given for EOT - LT Site (At Jaipur by N)</t>
  </si>
  <si>
    <t>EOT - LT Site</t>
  </si>
  <si>
    <t>Given by Sanjay Ji</t>
  </si>
  <si>
    <t>27.03.2026</t>
  </si>
  <si>
    <t>Given to Devansh Jain - LNM - Complete upto 31.03.26</t>
  </si>
  <si>
    <t>Devansh Jain - LNM</t>
  </si>
  <si>
    <t>28.03.2026</t>
  </si>
  <si>
    <t>31.03.2026</t>
  </si>
  <si>
    <t>01.04.2026</t>
  </si>
  <si>
    <t>Given at Mumbai By Sanjay Ji</t>
  </si>
  <si>
    <t>Chief  Engineer - Dhokhuakhana</t>
  </si>
  <si>
    <t>02.04.2026</t>
  </si>
  <si>
    <t>Silvasa</t>
  </si>
  <si>
    <t>Return to Sunda Ji</t>
  </si>
  <si>
    <t>Sunda Ji Dukiya</t>
  </si>
  <si>
    <t>03.04.2026</t>
  </si>
  <si>
    <t>Rohtak</t>
  </si>
  <si>
    <t>Given to Nikhil Narang E.E. - H.Q. for COS - Mandi Site</t>
  </si>
  <si>
    <t>Nikhi Narang - E.E. - Mandi Site</t>
  </si>
  <si>
    <t>Given to Usman - PMU Manager for SPS-10 &amp; IPC-9</t>
  </si>
  <si>
    <t>Usman - PMU Manager</t>
  </si>
  <si>
    <t>Given to Chief Engineer for Dhokhuakhan Project @ 3.5% of 49.89 Cr (4.61 Lacs Pending) PWD Roads</t>
  </si>
  <si>
    <t>J.E. - Raghu (BRO EPC)</t>
  </si>
  <si>
    <t>E2 Incharge - Perumal (BRO EPC)</t>
  </si>
  <si>
    <t>Given to Ankur Garg (Director - Contract - BRO EPC Works) (Ratio - .61%)</t>
  </si>
  <si>
    <t>S.W. E2 - Apurva Jha - BRO EPC)</t>
  </si>
  <si>
    <t xml:space="preserve">Given to J.E. - Raghu - BRO EPC Projects </t>
  </si>
  <si>
    <t>Given to E2 Incharge - Perumal - BRO EPC Projects</t>
  </si>
  <si>
    <t>Given to S.W. - E2 - Apurva Jha - BRO EPC Projects</t>
  </si>
  <si>
    <t xml:space="preserve">Given to Ankur Garg (Director - Contract - BRO EPC Works) </t>
  </si>
  <si>
    <t>30.03.2026</t>
  </si>
  <si>
    <t>Beed - Sanjay Ji</t>
  </si>
  <si>
    <t>04.04.2026</t>
  </si>
  <si>
    <t>05.04.2026</t>
  </si>
  <si>
    <t>Given to Dinesh Khichar - Personal</t>
  </si>
  <si>
    <t>Anup Verma</t>
  </si>
  <si>
    <t>Seling</t>
  </si>
  <si>
    <t>2IC - 24BRTF - Rajkumar</t>
  </si>
  <si>
    <t>E-8 Incharge - 24BRTF - Sanjeev Kumar</t>
  </si>
  <si>
    <t>Budget - 24BRTF</t>
  </si>
  <si>
    <t>A.O. - 24BrtF</t>
  </si>
  <si>
    <r>
      <t xml:space="preserve">TBSPS - 1st,2nd,3rd RAR , Resur. - 2nd Rar , LDP Bridge - 3rd &amp; 4th Rar, HSS Surf. - 8th , 9th , 10th Rar , HSS Supply - 7th , 8th , 9th Rar , HSS Re-surf. - 3rd Rar , TLL Surf.- 5th Rar , LDP Resufr. - 1st , 2nd &amp; 3rd Rar , KDA Resurf. - 5th &amp; 6th Rar </t>
    </r>
    <r>
      <rPr>
        <b/>
        <sz val="11"/>
        <rFont val="Calibri"/>
        <family val="2"/>
        <scheme val="minor"/>
      </rPr>
      <t>(Total - 19 Rar)</t>
    </r>
  </si>
  <si>
    <t>2IC - 24 BRTF (Previous Clear)</t>
  </si>
  <si>
    <t>MLA - Dhokhuakhana</t>
  </si>
  <si>
    <t>Given to MLA - Dhokhuakhana (Nobo Dole)</t>
  </si>
  <si>
    <t>Given at Silvasa for Lichana Land Purchase</t>
  </si>
  <si>
    <t>Land Purchase - Lichana</t>
  </si>
  <si>
    <t>SPS - 2 Bill Pkg-1 &amp; 2</t>
  </si>
  <si>
    <t>3 Bill - Keifang</t>
  </si>
  <si>
    <t>1 Bill -  Pkg-5</t>
  </si>
  <si>
    <t>Royalty - TBSPS Resurfacing</t>
  </si>
  <si>
    <t>Royalty - HSS Surfacing</t>
  </si>
  <si>
    <t>Royalty - TLL Surfacing</t>
  </si>
  <si>
    <t>Forest Department &amp; Misc. Expenses - Lawngtlai</t>
  </si>
  <si>
    <t>Forest Department &amp; Misc. Expenses - Saiha</t>
  </si>
  <si>
    <t>Royalty - TBSPS Resurfacing - 1500 Cum X 70/- (Complete)</t>
  </si>
  <si>
    <t>Royalty - HSS Resurfacing - 4250 CUM X 70/- (Complete)</t>
  </si>
  <si>
    <t>Royalty - HSS Surfacing - 23650 CUM X 70/- (Complete)</t>
  </si>
  <si>
    <t>Royalty - TLL Surfacing - 18400 CUM X 70/- (Complete)</t>
  </si>
  <si>
    <t>Forest Dept. - Lawngtlai</t>
  </si>
  <si>
    <t>Forest Dept. - Saiha</t>
  </si>
  <si>
    <t>09.04.2026</t>
  </si>
  <si>
    <t>Given to Pramod (Site Eng.) for SPS-16 &amp; 17</t>
  </si>
  <si>
    <t>CNS - Mandi Site for SPS -17 for December -25</t>
  </si>
  <si>
    <t>PIU Engineer - Pramod</t>
  </si>
  <si>
    <t>Given for Labour License - Himachal Sites</t>
  </si>
  <si>
    <t>Labour License - Himachal Site</t>
  </si>
  <si>
    <t>RPO Office - Chandigarh &amp; R.O. Office - Shimla</t>
  </si>
  <si>
    <t>Given TO RPO Chandigarh &amp; R.O. - Shimla for SPS-18 &amp; 19</t>
  </si>
  <si>
    <t>06.04.2026</t>
  </si>
  <si>
    <t>NK Ji</t>
  </si>
  <si>
    <t>Given to NK Ji for Personal Expenses</t>
  </si>
  <si>
    <t>Received from V Meena (By Ajay)</t>
  </si>
  <si>
    <t>15.04.2026</t>
  </si>
  <si>
    <t>V Meena</t>
  </si>
  <si>
    <t>21.02.26 to 04.04.26</t>
  </si>
  <si>
    <t>Received from Ankur Garg - BRO</t>
  </si>
  <si>
    <t>17.04.2026</t>
  </si>
  <si>
    <t>Pkg-1</t>
  </si>
  <si>
    <t>Pkg-2</t>
  </si>
  <si>
    <t>Pkg-5</t>
  </si>
  <si>
    <t>Keifang</t>
  </si>
  <si>
    <t>IPC-24</t>
  </si>
  <si>
    <t>IPC-25</t>
  </si>
  <si>
    <t>IPC-48</t>
  </si>
  <si>
    <t>SPS-26</t>
  </si>
  <si>
    <t>SPS-27</t>
  </si>
  <si>
    <t>SPS-49</t>
  </si>
  <si>
    <t>2 Maintenance &amp; 1 Dealing</t>
  </si>
  <si>
    <r>
      <rPr>
        <b/>
        <sz val="11"/>
        <rFont val="Calibri"/>
        <family val="2"/>
        <scheme val="minor"/>
      </rPr>
      <t xml:space="preserve">Pkg-1- </t>
    </r>
    <r>
      <rPr>
        <sz val="11"/>
        <rFont val="Calibri"/>
        <family val="2"/>
        <scheme val="minor"/>
      </rPr>
      <t xml:space="preserve">IPC-24 &amp; SPS-26 , </t>
    </r>
    <r>
      <rPr>
        <b/>
        <sz val="11"/>
        <rFont val="Calibri"/>
        <family val="2"/>
        <scheme val="minor"/>
      </rPr>
      <t>Pkg-2 -</t>
    </r>
    <r>
      <rPr>
        <sz val="11"/>
        <rFont val="Calibri"/>
        <family val="2"/>
        <scheme val="minor"/>
      </rPr>
      <t xml:space="preserve"> IPC-25 &amp; SPS-27 , </t>
    </r>
    <r>
      <rPr>
        <b/>
        <sz val="11"/>
        <rFont val="Calibri"/>
        <family val="2"/>
        <scheme val="minor"/>
      </rPr>
      <t>Pkg-5 -</t>
    </r>
    <r>
      <rPr>
        <sz val="11"/>
        <rFont val="Calibri"/>
        <family val="2"/>
        <scheme val="minor"/>
      </rPr>
      <t xml:space="preserve"> IPC-48 &amp; SPS-49, &amp; </t>
    </r>
    <r>
      <rPr>
        <b/>
        <sz val="11"/>
        <rFont val="Calibri"/>
        <family val="2"/>
        <scheme val="minor"/>
      </rPr>
      <t>Keifang -</t>
    </r>
    <r>
      <rPr>
        <sz val="11"/>
        <rFont val="Calibri"/>
        <family val="2"/>
        <scheme val="minor"/>
      </rPr>
      <t xml:space="preserve"> 2 Maintenance &amp; 1 Dealing Bill</t>
    </r>
    <r>
      <rPr>
        <b/>
        <sz val="11"/>
        <rFont val="Calibri"/>
        <family val="2"/>
        <scheme val="minor"/>
      </rPr>
      <t xml:space="preserve"> (4.50 Lacs)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(.50 Lacs Advance</t>
    </r>
    <r>
      <rPr>
        <sz val="11"/>
        <rFont val="Calibri"/>
        <family val="2"/>
        <scheme val="minor"/>
      </rPr>
      <t xml:space="preserve"> &amp; </t>
    </r>
    <r>
      <rPr>
        <b/>
        <sz val="11"/>
        <rFont val="Calibri"/>
        <family val="2"/>
        <scheme val="minor"/>
      </rPr>
      <t>5 Lacs</t>
    </r>
    <r>
      <rPr>
        <sz val="11"/>
        <rFont val="Calibri"/>
        <family val="2"/>
        <scheme val="minor"/>
      </rPr>
      <t xml:space="preserve"> to be Return in Aizawl)</t>
    </r>
  </si>
  <si>
    <t>24.04.2026</t>
  </si>
  <si>
    <t>Given to Amit Ji</t>
  </si>
  <si>
    <t>Received from Manoj Khichar by Bank Entry</t>
  </si>
  <si>
    <t>Given to Pankaj Sen</t>
  </si>
  <si>
    <t>Given to Amit Ji for Delhi</t>
  </si>
  <si>
    <t>Given to VK Jakhar at Delhi</t>
  </si>
  <si>
    <t>Given to Dinesh Khichar at Dehradun</t>
  </si>
  <si>
    <t>05.05.2026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</si>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</sst>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0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1" fontId="10" fillId="4" borderId="1" xfId="0" applyNumberFormat="1" applyFont="1" applyFill="1" applyBorder="1" applyAlignment="1">
      <alignment horizontal="center" wrapText="1"/>
    </xf>
    <xf numFmtId="1" fontId="10" fillId="4" borderId="1" xfId="0" applyNumberFormat="1" applyFont="1" applyFill="1" applyBorder="1" applyAlignment="1">
      <alignment horizontal="center" vertical="center"/>
    </xf>
    <xf numFmtId="17" fontId="10" fillId="4" borderId="24" xfId="0" applyNumberFormat="1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center" vertical="center"/>
    </xf>
    <xf numFmtId="1" fontId="10" fillId="4" borderId="14" xfId="0" applyNumberFormat="1" applyFont="1" applyFill="1" applyBorder="1" applyAlignment="1">
      <alignment horizontal="center" vertical="center"/>
    </xf>
    <xf numFmtId="17" fontId="10" fillId="4" borderId="14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14" fillId="0" borderId="0" xfId="0" applyFont="1"/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0" fontId="13" fillId="0" borderId="8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0" xfId="0" applyFont="1"/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1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9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9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0" fontId="0" fillId="0" borderId="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2" fillId="0" borderId="38" xfId="0" applyFont="1" applyBorder="1" applyAlignment="1">
      <alignment horizontal="center"/>
    </xf>
    <xf numFmtId="0" fontId="2" fillId="0" borderId="38" xfId="0" applyFont="1" applyBorder="1"/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3" fillId="0" borderId="4" xfId="0" applyFont="1" applyBorder="1"/>
    <xf numFmtId="0" fontId="13" fillId="0" borderId="6" xfId="0" applyFont="1" applyBorder="1"/>
    <xf numFmtId="0" fontId="13" fillId="0" borderId="15" xfId="0" applyFont="1" applyBorder="1"/>
    <xf numFmtId="0" fontId="13" fillId="0" borderId="9" xfId="0" applyFont="1" applyBorder="1"/>
    <xf numFmtId="0" fontId="13" fillId="0" borderId="12" xfId="0" applyFont="1" applyBorder="1"/>
    <xf numFmtId="0" fontId="13" fillId="0" borderId="33" xfId="0" applyFont="1" applyBorder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left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16" fontId="2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1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98"/>
  <sheetViews>
    <sheetView topLeftCell="A13" workbookViewId="0">
      <selection activeCell="F21" sqref="F21"/>
    </sheetView>
  </sheetViews>
  <sheetFormatPr defaultColWidth="8.90625" defaultRowHeight="14.5" x14ac:dyDescent="0.35"/>
  <cols>
    <col min="1" max="1" width="8.90625" style="6"/>
    <col min="2" max="2" width="12.6328125" style="5" bestFit="1" customWidth="1"/>
    <col min="3" max="3" width="14.6328125" style="5" bestFit="1" customWidth="1"/>
    <col min="4" max="4" width="12.453125" style="5" bestFit="1" customWidth="1"/>
    <col min="5" max="5" width="13.90625" style="5" bestFit="1" customWidth="1"/>
    <col min="6" max="6" width="52.453125" style="75" customWidth="1"/>
    <col min="7" max="7" width="28.453125" style="5" customWidth="1"/>
    <col min="8" max="8" width="8.90625" style="6"/>
    <col min="9" max="9" width="10.453125" style="6" bestFit="1" customWidth="1"/>
    <col min="10" max="10" width="9.54296875" style="6" bestFit="1" customWidth="1"/>
    <col min="11" max="11" width="8.90625" style="6"/>
    <col min="12" max="12" width="10.81640625" style="6" bestFit="1" customWidth="1"/>
    <col min="13" max="16384" width="8.90625" style="6"/>
  </cols>
  <sheetData>
    <row r="2" spans="2:7" ht="15" thickBot="1" x14ac:dyDescent="0.4"/>
    <row r="3" spans="2:7" ht="21.5" thickBot="1" x14ac:dyDescent="0.4">
      <c r="B3" s="356" t="s">
        <v>29</v>
      </c>
      <c r="C3" s="357"/>
      <c r="D3" s="357"/>
      <c r="E3" s="357"/>
      <c r="F3" s="357"/>
      <c r="G3" s="358"/>
    </row>
    <row r="4" spans="2:7" s="4" customFormat="1" ht="44" thickBot="1" x14ac:dyDescent="0.4">
      <c r="B4" s="1" t="s">
        <v>0</v>
      </c>
      <c r="C4" s="2" t="s">
        <v>13</v>
      </c>
      <c r="D4" s="2" t="s">
        <v>1</v>
      </c>
      <c r="E4" s="2" t="s">
        <v>10</v>
      </c>
      <c r="F4" s="73" t="s">
        <v>2</v>
      </c>
      <c r="G4" s="3" t="s">
        <v>6</v>
      </c>
    </row>
    <row r="5" spans="2:7" ht="24" customHeight="1" x14ac:dyDescent="0.35">
      <c r="B5" s="7" t="s">
        <v>207</v>
      </c>
      <c r="C5" s="8" t="s">
        <v>14</v>
      </c>
      <c r="D5" s="8">
        <v>1143000</v>
      </c>
      <c r="E5" s="8" t="s">
        <v>4</v>
      </c>
      <c r="F5" s="76" t="s">
        <v>208</v>
      </c>
      <c r="G5" s="9"/>
    </row>
    <row r="6" spans="2:7" ht="24" customHeight="1" x14ac:dyDescent="0.35">
      <c r="B6" s="7" t="s">
        <v>212</v>
      </c>
      <c r="C6" s="8" t="s">
        <v>14</v>
      </c>
      <c r="D6" s="8">
        <v>2000000</v>
      </c>
      <c r="E6" s="8" t="s">
        <v>4</v>
      </c>
      <c r="F6" s="76" t="s">
        <v>62</v>
      </c>
      <c r="G6" s="9"/>
    </row>
    <row r="7" spans="2:7" ht="24" customHeight="1" x14ac:dyDescent="0.35">
      <c r="B7" s="7" t="s">
        <v>209</v>
      </c>
      <c r="C7" s="8" t="s">
        <v>14</v>
      </c>
      <c r="D7" s="8">
        <v>500000</v>
      </c>
      <c r="E7" s="8" t="s">
        <v>4</v>
      </c>
      <c r="F7" s="76" t="s">
        <v>62</v>
      </c>
      <c r="G7" s="9"/>
    </row>
    <row r="8" spans="2:7" ht="24" customHeight="1" x14ac:dyDescent="0.35">
      <c r="B8" s="7" t="s">
        <v>210</v>
      </c>
      <c r="C8" s="8" t="s">
        <v>14</v>
      </c>
      <c r="D8" s="8">
        <v>1500000</v>
      </c>
      <c r="E8" s="8" t="s">
        <v>4</v>
      </c>
      <c r="F8" s="76" t="s">
        <v>211</v>
      </c>
      <c r="G8" s="9"/>
    </row>
    <row r="9" spans="2:7" ht="24" customHeight="1" x14ac:dyDescent="0.35">
      <c r="B9" s="7" t="s">
        <v>129</v>
      </c>
      <c r="C9" s="8" t="s">
        <v>14</v>
      </c>
      <c r="D9" s="8">
        <v>2000000</v>
      </c>
      <c r="E9" s="8" t="s">
        <v>4</v>
      </c>
      <c r="F9" s="76" t="s">
        <v>175</v>
      </c>
      <c r="G9" s="9"/>
    </row>
    <row r="10" spans="2:7" ht="24" customHeight="1" x14ac:dyDescent="0.35">
      <c r="B10" s="7" t="s">
        <v>127</v>
      </c>
      <c r="C10" s="8" t="s">
        <v>14</v>
      </c>
      <c r="D10" s="8">
        <v>995000</v>
      </c>
      <c r="E10" s="8" t="s">
        <v>4</v>
      </c>
      <c r="F10" s="76" t="s">
        <v>126</v>
      </c>
      <c r="G10" s="9"/>
    </row>
    <row r="11" spans="2:7" ht="24" customHeight="1" x14ac:dyDescent="0.35">
      <c r="B11" s="7" t="s">
        <v>131</v>
      </c>
      <c r="C11" s="8" t="s">
        <v>14</v>
      </c>
      <c r="D11" s="8">
        <v>7378500</v>
      </c>
      <c r="E11" s="8" t="s">
        <v>4</v>
      </c>
      <c r="F11" s="76" t="s">
        <v>230</v>
      </c>
      <c r="G11" s="9"/>
    </row>
    <row r="12" spans="2:7" ht="24" customHeight="1" x14ac:dyDescent="0.35">
      <c r="B12" s="7" t="s">
        <v>131</v>
      </c>
      <c r="C12" s="8" t="s">
        <v>14</v>
      </c>
      <c r="D12" s="8">
        <v>2375000</v>
      </c>
      <c r="E12" s="8" t="s">
        <v>4</v>
      </c>
      <c r="F12" s="80" t="s">
        <v>229</v>
      </c>
      <c r="G12" s="9"/>
    </row>
    <row r="13" spans="2:7" ht="24" customHeight="1" thickBot="1" x14ac:dyDescent="0.4">
      <c r="B13" s="7"/>
      <c r="C13" s="8"/>
      <c r="D13" s="8"/>
      <c r="E13" s="8"/>
      <c r="F13" s="74"/>
      <c r="G13" s="9"/>
    </row>
    <row r="14" spans="2:7" ht="22.25" customHeight="1" thickBot="1" x14ac:dyDescent="0.4">
      <c r="B14" s="359" t="s">
        <v>15</v>
      </c>
      <c r="C14" s="360"/>
      <c r="D14" s="10">
        <f>SUM(D5:D13)</f>
        <v>17891500</v>
      </c>
      <c r="E14" s="10"/>
      <c r="F14" s="77"/>
      <c r="G14" s="12"/>
    </row>
    <row r="15" spans="2:7" x14ac:dyDescent="0.35">
      <c r="B15" s="7"/>
      <c r="C15" s="8"/>
      <c r="D15" s="8"/>
      <c r="E15" s="8"/>
      <c r="F15" s="74"/>
      <c r="G15" s="9"/>
    </row>
    <row r="16" spans="2:7" ht="24" customHeight="1" x14ac:dyDescent="0.35">
      <c r="B16" s="7" t="s">
        <v>213</v>
      </c>
      <c r="C16" s="8" t="s">
        <v>14</v>
      </c>
      <c r="D16" s="8">
        <v>450000</v>
      </c>
      <c r="E16" s="8" t="s">
        <v>4</v>
      </c>
      <c r="F16" s="76" t="s">
        <v>214</v>
      </c>
      <c r="G16" s="9"/>
    </row>
    <row r="17" spans="2:9" ht="24" customHeight="1" x14ac:dyDescent="0.35">
      <c r="B17" s="7" t="s">
        <v>132</v>
      </c>
      <c r="C17" s="8" t="s">
        <v>14</v>
      </c>
      <c r="D17" s="8">
        <v>1000000</v>
      </c>
      <c r="E17" s="8" t="s">
        <v>4</v>
      </c>
      <c r="F17" s="76" t="s">
        <v>215</v>
      </c>
      <c r="G17" s="9"/>
    </row>
    <row r="18" spans="2:9" ht="24" customHeight="1" x14ac:dyDescent="0.35">
      <c r="B18" s="7" t="s">
        <v>132</v>
      </c>
      <c r="C18" s="8" t="s">
        <v>14</v>
      </c>
      <c r="D18" s="8">
        <v>500000</v>
      </c>
      <c r="E18" s="8" t="s">
        <v>4</v>
      </c>
      <c r="F18" s="76" t="s">
        <v>216</v>
      </c>
      <c r="G18" s="9"/>
    </row>
    <row r="19" spans="2:9" ht="24" customHeight="1" x14ac:dyDescent="0.35">
      <c r="B19" s="7" t="s">
        <v>217</v>
      </c>
      <c r="C19" s="8" t="s">
        <v>14</v>
      </c>
      <c r="D19" s="8">
        <v>10000</v>
      </c>
      <c r="E19" s="8" t="s">
        <v>4</v>
      </c>
      <c r="F19" s="76" t="s">
        <v>218</v>
      </c>
      <c r="G19" s="9"/>
    </row>
    <row r="20" spans="2:9" ht="24" customHeight="1" x14ac:dyDescent="0.35">
      <c r="B20" s="7" t="s">
        <v>212</v>
      </c>
      <c r="C20" s="8" t="s">
        <v>14</v>
      </c>
      <c r="D20" s="8">
        <v>500000</v>
      </c>
      <c r="E20" s="8" t="s">
        <v>4</v>
      </c>
      <c r="F20" s="76" t="s">
        <v>175</v>
      </c>
      <c r="G20" s="9"/>
    </row>
    <row r="21" spans="2:9" ht="24" customHeight="1" x14ac:dyDescent="0.35">
      <c r="B21" s="7" t="s">
        <v>209</v>
      </c>
      <c r="C21" s="8" t="s">
        <v>14</v>
      </c>
      <c r="D21" s="8">
        <v>500000</v>
      </c>
      <c r="E21" s="8" t="s">
        <v>4</v>
      </c>
      <c r="F21" s="76" t="s">
        <v>219</v>
      </c>
      <c r="G21" s="9"/>
    </row>
    <row r="22" spans="2:9" ht="24" customHeight="1" x14ac:dyDescent="0.35">
      <c r="B22" s="7" t="s">
        <v>210</v>
      </c>
      <c r="C22" s="8" t="s">
        <v>14</v>
      </c>
      <c r="D22" s="8">
        <v>1500000</v>
      </c>
      <c r="E22" s="8" t="s">
        <v>220</v>
      </c>
      <c r="F22" s="76" t="s">
        <v>221</v>
      </c>
      <c r="G22" s="9"/>
    </row>
    <row r="23" spans="2:9" ht="24" customHeight="1" x14ac:dyDescent="0.35">
      <c r="B23" s="7" t="s">
        <v>212</v>
      </c>
      <c r="C23" s="8" t="s">
        <v>14</v>
      </c>
      <c r="D23" s="8">
        <v>2000000</v>
      </c>
      <c r="E23" s="8" t="s">
        <v>4</v>
      </c>
      <c r="F23" s="76" t="s">
        <v>175</v>
      </c>
      <c r="G23" s="9"/>
    </row>
    <row r="24" spans="2:9" ht="24" customHeight="1" x14ac:dyDescent="0.35">
      <c r="B24" s="7" t="s">
        <v>130</v>
      </c>
      <c r="C24" s="8" t="s">
        <v>14</v>
      </c>
      <c r="D24" s="8">
        <v>1329000</v>
      </c>
      <c r="E24" s="8" t="s">
        <v>4</v>
      </c>
      <c r="F24" s="76" t="s">
        <v>223</v>
      </c>
      <c r="G24" s="9"/>
    </row>
    <row r="25" spans="2:9" ht="24" customHeight="1" x14ac:dyDescent="0.35">
      <c r="B25" s="7" t="s">
        <v>129</v>
      </c>
      <c r="C25" s="8" t="s">
        <v>14</v>
      </c>
      <c r="D25" s="8">
        <v>3000000</v>
      </c>
      <c r="E25" s="8" t="s">
        <v>4</v>
      </c>
      <c r="F25" s="76" t="s">
        <v>222</v>
      </c>
      <c r="G25" s="9"/>
    </row>
    <row r="26" spans="2:9" ht="24" customHeight="1" x14ac:dyDescent="0.35">
      <c r="B26" s="7" t="s">
        <v>128</v>
      </c>
      <c r="C26" s="8" t="s">
        <v>14</v>
      </c>
      <c r="D26" s="8">
        <v>1100000</v>
      </c>
      <c r="E26" s="8" t="s">
        <v>4</v>
      </c>
      <c r="F26" s="352" t="s">
        <v>225</v>
      </c>
      <c r="G26" s="9"/>
    </row>
    <row r="27" spans="2:9" ht="24" customHeight="1" x14ac:dyDescent="0.35">
      <c r="B27" s="7" t="s">
        <v>127</v>
      </c>
      <c r="C27" s="8" t="s">
        <v>14</v>
      </c>
      <c r="D27" s="8">
        <v>1492500</v>
      </c>
      <c r="E27" s="8" t="s">
        <v>4</v>
      </c>
      <c r="F27" s="372"/>
      <c r="G27" s="9"/>
    </row>
    <row r="28" spans="2:9" ht="24" customHeight="1" x14ac:dyDescent="0.35">
      <c r="B28" s="7" t="s">
        <v>131</v>
      </c>
      <c r="C28" s="8" t="s">
        <v>14</v>
      </c>
      <c r="D28" s="8">
        <v>1485000</v>
      </c>
      <c r="E28" s="8" t="s">
        <v>4</v>
      </c>
      <c r="F28" s="372"/>
      <c r="G28" s="9"/>
    </row>
    <row r="29" spans="2:9" ht="24" customHeight="1" x14ac:dyDescent="0.35">
      <c r="B29" s="7" t="s">
        <v>123</v>
      </c>
      <c r="C29" s="8" t="s">
        <v>14</v>
      </c>
      <c r="D29" s="8">
        <v>650000</v>
      </c>
      <c r="E29" s="8" t="s">
        <v>4</v>
      </c>
      <c r="F29" s="372"/>
      <c r="G29" s="9"/>
      <c r="I29" s="6">
        <v>5000000</v>
      </c>
    </row>
    <row r="30" spans="2:9" ht="24" customHeight="1" x14ac:dyDescent="0.35">
      <c r="B30" s="7" t="s">
        <v>123</v>
      </c>
      <c r="C30" s="8" t="s">
        <v>14</v>
      </c>
      <c r="D30" s="8">
        <v>272500</v>
      </c>
      <c r="E30" s="8" t="s">
        <v>4</v>
      </c>
      <c r="F30" s="353"/>
      <c r="G30" s="9"/>
      <c r="I30" s="6">
        <f>+I29-D26-D27-D28-D29</f>
        <v>272500</v>
      </c>
    </row>
    <row r="31" spans="2:9" ht="24" customHeight="1" x14ac:dyDescent="0.35">
      <c r="B31" s="7" t="s">
        <v>123</v>
      </c>
      <c r="C31" s="8" t="s">
        <v>14</v>
      </c>
      <c r="D31" s="8">
        <v>2000000</v>
      </c>
      <c r="E31" s="8" t="s">
        <v>220</v>
      </c>
      <c r="F31" s="76" t="s">
        <v>224</v>
      </c>
      <c r="G31" s="9"/>
    </row>
    <row r="32" spans="2:9" ht="24" customHeight="1" x14ac:dyDescent="0.35">
      <c r="B32" s="7" t="s">
        <v>123</v>
      </c>
      <c r="C32" s="8" t="s">
        <v>14</v>
      </c>
      <c r="D32" s="8">
        <v>2500</v>
      </c>
      <c r="E32" s="8" t="s">
        <v>4</v>
      </c>
      <c r="F32" s="76" t="s">
        <v>227</v>
      </c>
      <c r="G32" s="9"/>
    </row>
    <row r="33" spans="2:7" ht="29" x14ac:dyDescent="0.35">
      <c r="B33" s="7" t="s">
        <v>123</v>
      </c>
      <c r="C33" s="8" t="s">
        <v>14</v>
      </c>
      <c r="D33" s="8">
        <v>70000</v>
      </c>
      <c r="E33" s="8" t="s">
        <v>4</v>
      </c>
      <c r="F33" s="76" t="s">
        <v>226</v>
      </c>
      <c r="G33" s="9"/>
    </row>
    <row r="34" spans="2:7" ht="24" customHeight="1" x14ac:dyDescent="0.35">
      <c r="B34" s="7" t="s">
        <v>123</v>
      </c>
      <c r="C34" s="8" t="s">
        <v>14</v>
      </c>
      <c r="D34" s="8">
        <v>30000</v>
      </c>
      <c r="E34" s="8" t="s">
        <v>4</v>
      </c>
      <c r="F34" s="76" t="s">
        <v>228</v>
      </c>
      <c r="G34" s="9"/>
    </row>
    <row r="35" spans="2:7" ht="24" customHeight="1" thickBot="1" x14ac:dyDescent="0.4">
      <c r="B35" s="7"/>
      <c r="C35" s="8"/>
      <c r="D35" s="8"/>
      <c r="E35" s="8"/>
      <c r="F35" s="74"/>
      <c r="G35" s="9"/>
    </row>
    <row r="36" spans="2:7" s="13" customFormat="1" ht="21" customHeight="1" thickBot="1" x14ac:dyDescent="0.4">
      <c r="B36" s="359" t="s">
        <v>24</v>
      </c>
      <c r="C36" s="360"/>
      <c r="D36" s="10">
        <f>SUM(D16:D35)</f>
        <v>17891500</v>
      </c>
      <c r="E36" s="10"/>
      <c r="F36" s="77"/>
      <c r="G36" s="12"/>
    </row>
    <row r="37" spans="2:7" x14ac:dyDescent="0.35">
      <c r="B37" s="7"/>
      <c r="C37" s="8"/>
      <c r="D37" s="8"/>
      <c r="E37" s="8"/>
      <c r="F37" s="74"/>
      <c r="G37" s="9"/>
    </row>
    <row r="38" spans="2:7" ht="15" thickBot="1" x14ac:dyDescent="0.4">
      <c r="B38" s="14"/>
      <c r="C38" s="15"/>
      <c r="D38" s="15"/>
      <c r="E38" s="15"/>
      <c r="F38" s="78"/>
      <c r="G38" s="16"/>
    </row>
    <row r="39" spans="2:7" s="37" customFormat="1" ht="21.65" customHeight="1" thickBot="1" x14ac:dyDescent="0.4">
      <c r="B39" s="363" t="s">
        <v>25</v>
      </c>
      <c r="C39" s="364"/>
      <c r="D39" s="33">
        <f>+D14-D36</f>
        <v>0</v>
      </c>
      <c r="E39" s="33"/>
      <c r="F39" s="79"/>
      <c r="G39" s="35"/>
    </row>
    <row r="40" spans="2:7" ht="25.25" customHeight="1" x14ac:dyDescent="0.35"/>
    <row r="42" spans="2:7" ht="15" thickBot="1" x14ac:dyDescent="0.4"/>
    <row r="43" spans="2:7" ht="21.5" thickBot="1" x14ac:dyDescent="0.4">
      <c r="B43" s="356" t="s">
        <v>42</v>
      </c>
      <c r="C43" s="357"/>
      <c r="D43" s="357"/>
      <c r="E43" s="357"/>
      <c r="F43" s="357"/>
      <c r="G43" s="358"/>
    </row>
    <row r="44" spans="2:7" ht="44" thickBot="1" x14ac:dyDescent="0.4">
      <c r="B44" s="1" t="s">
        <v>0</v>
      </c>
      <c r="C44" s="2" t="s">
        <v>13</v>
      </c>
      <c r="D44" s="2" t="s">
        <v>1</v>
      </c>
      <c r="E44" s="2" t="s">
        <v>10</v>
      </c>
      <c r="F44" s="73" t="s">
        <v>2</v>
      </c>
      <c r="G44" s="3" t="s">
        <v>6</v>
      </c>
    </row>
    <row r="45" spans="2:7" ht="24" customHeight="1" x14ac:dyDescent="0.35">
      <c r="B45" s="7"/>
      <c r="C45" s="8"/>
      <c r="D45" s="8"/>
      <c r="E45" s="8"/>
      <c r="F45" s="74"/>
      <c r="G45" s="9"/>
    </row>
    <row r="46" spans="2:7" ht="24" customHeight="1" x14ac:dyDescent="0.35">
      <c r="B46" s="7"/>
      <c r="C46" s="8" t="s">
        <v>44</v>
      </c>
      <c r="D46" s="8">
        <v>0</v>
      </c>
      <c r="E46" s="8" t="s">
        <v>45</v>
      </c>
      <c r="F46" s="74"/>
      <c r="G46" s="9"/>
    </row>
    <row r="47" spans="2:7" ht="24" customHeight="1" x14ac:dyDescent="0.35">
      <c r="B47" s="7" t="s">
        <v>231</v>
      </c>
      <c r="C47" s="8" t="s">
        <v>14</v>
      </c>
      <c r="D47" s="8">
        <v>5000000</v>
      </c>
      <c r="E47" s="8" t="s">
        <v>45</v>
      </c>
      <c r="F47" s="76" t="s">
        <v>48</v>
      </c>
      <c r="G47" s="9"/>
    </row>
    <row r="48" spans="2:7" ht="24" customHeight="1" x14ac:dyDescent="0.35">
      <c r="B48" s="7" t="s">
        <v>212</v>
      </c>
      <c r="C48" s="8" t="s">
        <v>14</v>
      </c>
      <c r="D48" s="8">
        <v>2050000</v>
      </c>
      <c r="E48" s="8" t="s">
        <v>45</v>
      </c>
      <c r="F48" s="76" t="s">
        <v>48</v>
      </c>
      <c r="G48" s="9"/>
    </row>
    <row r="49" spans="2:7" ht="24" customHeight="1" x14ac:dyDescent="0.35">
      <c r="B49" s="7" t="s">
        <v>210</v>
      </c>
      <c r="C49" s="8" t="s">
        <v>14</v>
      </c>
      <c r="D49" s="8">
        <v>500000</v>
      </c>
      <c r="E49" s="8" t="s">
        <v>45</v>
      </c>
      <c r="F49" s="76" t="s">
        <v>46</v>
      </c>
      <c r="G49" s="9"/>
    </row>
    <row r="50" spans="2:7" ht="24" customHeight="1" x14ac:dyDescent="0.35">
      <c r="B50" s="7" t="s">
        <v>88</v>
      </c>
      <c r="C50" s="8" t="s">
        <v>14</v>
      </c>
      <c r="D50" s="8">
        <v>1500000</v>
      </c>
      <c r="E50" s="8" t="s">
        <v>45</v>
      </c>
      <c r="F50" s="76" t="s">
        <v>48</v>
      </c>
      <c r="G50" s="9"/>
    </row>
    <row r="51" spans="2:7" ht="24" customHeight="1" x14ac:dyDescent="0.35">
      <c r="B51" s="7" t="s">
        <v>147</v>
      </c>
      <c r="C51" s="8" t="s">
        <v>14</v>
      </c>
      <c r="D51" s="8">
        <v>500000</v>
      </c>
      <c r="E51" s="8" t="s">
        <v>45</v>
      </c>
      <c r="F51" s="76" t="s">
        <v>232</v>
      </c>
      <c r="G51" s="9"/>
    </row>
    <row r="52" spans="2:7" ht="24" customHeight="1" x14ac:dyDescent="0.35">
      <c r="B52" s="7" t="s">
        <v>141</v>
      </c>
      <c r="C52" s="8" t="s">
        <v>14</v>
      </c>
      <c r="D52" s="8">
        <v>3000000</v>
      </c>
      <c r="E52" s="8" t="s">
        <v>45</v>
      </c>
      <c r="F52" s="76" t="s">
        <v>233</v>
      </c>
      <c r="G52" s="9"/>
    </row>
    <row r="53" spans="2:7" ht="24" customHeight="1" thickBot="1" x14ac:dyDescent="0.4">
      <c r="B53" s="7"/>
      <c r="C53" s="8"/>
      <c r="D53" s="8"/>
      <c r="E53" s="8"/>
      <c r="F53" s="74"/>
      <c r="G53" s="9"/>
    </row>
    <row r="54" spans="2:7" ht="15" thickBot="1" x14ac:dyDescent="0.4">
      <c r="B54" s="359" t="s">
        <v>15</v>
      </c>
      <c r="C54" s="360"/>
      <c r="D54" s="10">
        <f>SUM(D45:D53)</f>
        <v>12550000</v>
      </c>
      <c r="E54" s="10"/>
      <c r="F54" s="77"/>
      <c r="G54" s="12"/>
    </row>
    <row r="55" spans="2:7" ht="24" customHeight="1" x14ac:dyDescent="0.35">
      <c r="B55" s="7"/>
      <c r="C55" s="8"/>
      <c r="D55" s="8"/>
      <c r="E55" s="8"/>
      <c r="F55" s="74"/>
      <c r="G55" s="9"/>
    </row>
    <row r="56" spans="2:7" ht="24" customHeight="1" x14ac:dyDescent="0.35">
      <c r="B56" s="7" t="s">
        <v>234</v>
      </c>
      <c r="C56" s="8" t="s">
        <v>14</v>
      </c>
      <c r="D56" s="8">
        <v>323500</v>
      </c>
      <c r="E56" s="8" t="s">
        <v>52</v>
      </c>
      <c r="F56" s="80" t="s">
        <v>235</v>
      </c>
      <c r="G56" s="9"/>
    </row>
    <row r="57" spans="2:7" ht="24" customHeight="1" x14ac:dyDescent="0.35">
      <c r="B57" s="7" t="s">
        <v>234</v>
      </c>
      <c r="C57" s="8" t="s">
        <v>14</v>
      </c>
      <c r="D57" s="8">
        <v>65000</v>
      </c>
      <c r="E57" s="8" t="s">
        <v>45</v>
      </c>
      <c r="F57" s="76" t="s">
        <v>236</v>
      </c>
      <c r="G57" s="9"/>
    </row>
    <row r="58" spans="2:7" ht="24" customHeight="1" x14ac:dyDescent="0.35">
      <c r="B58" s="7" t="s">
        <v>237</v>
      </c>
      <c r="C58" s="8" t="s">
        <v>14</v>
      </c>
      <c r="D58" s="8">
        <v>800000</v>
      </c>
      <c r="E58" s="8" t="s">
        <v>45</v>
      </c>
      <c r="F58" s="76" t="s">
        <v>238</v>
      </c>
      <c r="G58" s="9"/>
    </row>
    <row r="59" spans="2:7" ht="24" customHeight="1" x14ac:dyDescent="0.35">
      <c r="B59" s="7" t="s">
        <v>237</v>
      </c>
      <c r="C59" s="8" t="s">
        <v>14</v>
      </c>
      <c r="D59" s="8">
        <v>540000</v>
      </c>
      <c r="E59" s="8" t="s">
        <v>45</v>
      </c>
      <c r="F59" s="76" t="s">
        <v>239</v>
      </c>
      <c r="G59" s="9"/>
    </row>
    <row r="60" spans="2:7" ht="24" customHeight="1" x14ac:dyDescent="0.35">
      <c r="B60" s="7" t="s">
        <v>240</v>
      </c>
      <c r="C60" s="8" t="s">
        <v>14</v>
      </c>
      <c r="D60" s="8"/>
      <c r="E60" s="8" t="s">
        <v>45</v>
      </c>
      <c r="F60" s="76" t="s">
        <v>56</v>
      </c>
      <c r="G60" s="9"/>
    </row>
    <row r="61" spans="2:7" ht="24" customHeight="1" x14ac:dyDescent="0.35">
      <c r="B61" s="7"/>
      <c r="C61" s="8" t="s">
        <v>14</v>
      </c>
      <c r="D61" s="8"/>
      <c r="E61" s="8" t="s">
        <v>45</v>
      </c>
      <c r="F61" s="76" t="s">
        <v>56</v>
      </c>
      <c r="G61" s="9"/>
    </row>
    <row r="62" spans="2:7" ht="24" customHeight="1" x14ac:dyDescent="0.35">
      <c r="B62" s="7"/>
      <c r="C62" s="8" t="s">
        <v>14</v>
      </c>
      <c r="D62" s="8"/>
      <c r="E62" s="8" t="s">
        <v>45</v>
      </c>
      <c r="F62" s="76" t="s">
        <v>58</v>
      </c>
      <c r="G62" s="9"/>
    </row>
    <row r="63" spans="2:7" ht="24" customHeight="1" x14ac:dyDescent="0.35">
      <c r="B63" s="7"/>
      <c r="C63" s="8"/>
      <c r="D63" s="8"/>
      <c r="E63" s="8"/>
      <c r="F63" s="74"/>
      <c r="G63" s="9"/>
    </row>
    <row r="64" spans="2:7" ht="24" customHeight="1" x14ac:dyDescent="0.35">
      <c r="B64" s="7"/>
      <c r="C64" s="8"/>
      <c r="D64" s="8"/>
      <c r="E64" s="8"/>
      <c r="F64" s="74"/>
      <c r="G64" s="9"/>
    </row>
    <row r="65" spans="2:7" ht="24" customHeight="1" x14ac:dyDescent="0.35">
      <c r="B65" s="7"/>
      <c r="C65" s="8"/>
      <c r="D65" s="8"/>
      <c r="E65" s="8"/>
      <c r="F65" s="74"/>
      <c r="G65" s="9"/>
    </row>
    <row r="66" spans="2:7" ht="24" customHeight="1" x14ac:dyDescent="0.35">
      <c r="B66" s="7"/>
      <c r="C66" s="8"/>
      <c r="D66" s="8"/>
      <c r="E66" s="8"/>
      <c r="F66" s="74"/>
      <c r="G66" s="9"/>
    </row>
    <row r="67" spans="2:7" ht="24" customHeight="1" x14ac:dyDescent="0.35">
      <c r="B67" s="7"/>
      <c r="C67" s="8"/>
      <c r="D67" s="8"/>
      <c r="E67" s="8"/>
      <c r="F67" s="74"/>
      <c r="G67" s="9"/>
    </row>
    <row r="68" spans="2:7" ht="24" customHeight="1" x14ac:dyDescent="0.35">
      <c r="B68" s="7"/>
      <c r="C68" s="8"/>
      <c r="D68" s="8"/>
      <c r="E68" s="8"/>
      <c r="F68" s="74"/>
      <c r="G68" s="9"/>
    </row>
    <row r="69" spans="2:7" ht="24" customHeight="1" thickBot="1" x14ac:dyDescent="0.4">
      <c r="B69" s="7"/>
      <c r="C69" s="8"/>
      <c r="D69" s="8"/>
      <c r="E69" s="8"/>
      <c r="F69" s="74"/>
      <c r="G69" s="9"/>
    </row>
    <row r="70" spans="2:7" ht="23.4" customHeight="1" thickBot="1" x14ac:dyDescent="0.4">
      <c r="B70" s="359" t="s">
        <v>24</v>
      </c>
      <c r="C70" s="360"/>
      <c r="D70" s="10">
        <f>SUM(D56:D69)</f>
        <v>1728500</v>
      </c>
      <c r="E70" s="10"/>
      <c r="F70" s="77"/>
      <c r="G70" s="12"/>
    </row>
    <row r="71" spans="2:7" ht="15" thickBot="1" x14ac:dyDescent="0.4">
      <c r="B71" s="7"/>
      <c r="C71" s="8"/>
      <c r="D71" s="8"/>
      <c r="E71" s="8"/>
      <c r="F71" s="74"/>
      <c r="G71" s="9"/>
    </row>
    <row r="72" spans="2:7" s="36" customFormat="1" ht="21.65" customHeight="1" thickBot="1" x14ac:dyDescent="0.4">
      <c r="B72" s="363" t="s">
        <v>59</v>
      </c>
      <c r="C72" s="364"/>
      <c r="D72" s="33">
        <f>+D54-D70</f>
        <v>10821500</v>
      </c>
      <c r="E72" s="33"/>
      <c r="F72" s="79"/>
      <c r="G72" s="35"/>
    </row>
    <row r="74" spans="2:7" ht="15" thickBot="1" x14ac:dyDescent="0.4"/>
    <row r="75" spans="2:7" ht="21.5" thickBot="1" x14ac:dyDescent="0.4">
      <c r="B75" s="356" t="s">
        <v>60</v>
      </c>
      <c r="C75" s="357"/>
      <c r="D75" s="357"/>
      <c r="E75" s="357"/>
      <c r="F75" s="357"/>
      <c r="G75" s="358"/>
    </row>
    <row r="76" spans="2:7" ht="44" thickBot="1" x14ac:dyDescent="0.4">
      <c r="B76" s="1" t="s">
        <v>0</v>
      </c>
      <c r="C76" s="2" t="s">
        <v>13</v>
      </c>
      <c r="D76" s="2" t="s">
        <v>1</v>
      </c>
      <c r="E76" s="2" t="s">
        <v>10</v>
      </c>
      <c r="F76" s="73" t="s">
        <v>2</v>
      </c>
      <c r="G76" s="3" t="s">
        <v>6</v>
      </c>
    </row>
    <row r="77" spans="2:7" ht="24" customHeight="1" x14ac:dyDescent="0.35">
      <c r="B77" s="7"/>
      <c r="C77" s="8"/>
      <c r="D77" s="8"/>
      <c r="E77" s="8"/>
      <c r="F77" s="74"/>
      <c r="G77" s="9"/>
    </row>
    <row r="78" spans="2:7" ht="24" customHeight="1" x14ac:dyDescent="0.35">
      <c r="B78" s="7" t="s">
        <v>43</v>
      </c>
      <c r="C78" s="8" t="s">
        <v>44</v>
      </c>
      <c r="D78" s="8">
        <v>0</v>
      </c>
      <c r="E78" s="8"/>
      <c r="F78" s="74"/>
      <c r="G78" s="9"/>
    </row>
    <row r="79" spans="2:7" ht="24" customHeight="1" x14ac:dyDescent="0.35">
      <c r="B79" s="7" t="s">
        <v>43</v>
      </c>
      <c r="C79" s="8" t="s">
        <v>14</v>
      </c>
      <c r="D79" s="8">
        <v>3844000</v>
      </c>
      <c r="E79" s="8" t="s">
        <v>61</v>
      </c>
      <c r="F79" s="74" t="s">
        <v>62</v>
      </c>
      <c r="G79" s="9"/>
    </row>
    <row r="80" spans="2:7" ht="24" customHeight="1" x14ac:dyDescent="0.35">
      <c r="B80" s="7" t="s">
        <v>63</v>
      </c>
      <c r="C80" s="8" t="s">
        <v>14</v>
      </c>
      <c r="D80" s="8">
        <v>2000000</v>
      </c>
      <c r="E80" s="8" t="s">
        <v>61</v>
      </c>
      <c r="F80" s="74" t="s">
        <v>67</v>
      </c>
      <c r="G80" s="9"/>
    </row>
    <row r="81" spans="2:7" ht="24" customHeight="1" x14ac:dyDescent="0.35">
      <c r="B81" s="7" t="s">
        <v>63</v>
      </c>
      <c r="C81" s="8" t="s">
        <v>14</v>
      </c>
      <c r="D81" s="8">
        <v>500000</v>
      </c>
      <c r="E81" s="8" t="s">
        <v>61</v>
      </c>
      <c r="F81" s="74" t="s">
        <v>68</v>
      </c>
      <c r="G81" s="9"/>
    </row>
    <row r="82" spans="2:7" ht="24" customHeight="1" x14ac:dyDescent="0.35">
      <c r="B82" s="7" t="s">
        <v>64</v>
      </c>
      <c r="C82" s="8" t="s">
        <v>14</v>
      </c>
      <c r="D82" s="8">
        <v>500000</v>
      </c>
      <c r="E82" s="8" t="s">
        <v>61</v>
      </c>
      <c r="F82" s="74" t="s">
        <v>67</v>
      </c>
      <c r="G82" s="9"/>
    </row>
    <row r="83" spans="2:7" ht="24" customHeight="1" x14ac:dyDescent="0.35">
      <c r="B83" s="7" t="s">
        <v>65</v>
      </c>
      <c r="C83" s="8" t="s">
        <v>14</v>
      </c>
      <c r="D83" s="8">
        <v>700000</v>
      </c>
      <c r="E83" s="8" t="s">
        <v>61</v>
      </c>
      <c r="F83" s="74" t="s">
        <v>68</v>
      </c>
      <c r="G83" s="9"/>
    </row>
    <row r="84" spans="2:7" ht="24" customHeight="1" x14ac:dyDescent="0.35">
      <c r="B84" s="7" t="s">
        <v>49</v>
      </c>
      <c r="C84" s="8" t="s">
        <v>14</v>
      </c>
      <c r="D84" s="8">
        <v>1000000</v>
      </c>
      <c r="E84" s="8" t="s">
        <v>61</v>
      </c>
      <c r="F84" s="74" t="s">
        <v>69</v>
      </c>
      <c r="G84" s="9"/>
    </row>
    <row r="85" spans="2:7" ht="24" customHeight="1" x14ac:dyDescent="0.35">
      <c r="B85" s="7" t="s">
        <v>66</v>
      </c>
      <c r="C85" s="8" t="s">
        <v>14</v>
      </c>
      <c r="D85" s="8">
        <v>1000000</v>
      </c>
      <c r="E85" s="8" t="s">
        <v>61</v>
      </c>
      <c r="F85" s="74" t="s">
        <v>69</v>
      </c>
      <c r="G85" s="9"/>
    </row>
    <row r="86" spans="2:7" ht="24" customHeight="1" x14ac:dyDescent="0.35">
      <c r="B86" s="7" t="s">
        <v>106</v>
      </c>
      <c r="C86" s="8" t="s">
        <v>136</v>
      </c>
      <c r="D86" s="8">
        <v>100000</v>
      </c>
      <c r="E86" s="8" t="s">
        <v>61</v>
      </c>
      <c r="F86" s="74" t="s">
        <v>137</v>
      </c>
      <c r="G86" s="9"/>
    </row>
    <row r="87" spans="2:7" ht="24" customHeight="1" thickBot="1" x14ac:dyDescent="0.4">
      <c r="B87" s="7"/>
      <c r="C87" s="8"/>
      <c r="D87" s="8"/>
      <c r="E87" s="8"/>
      <c r="F87" s="74"/>
      <c r="G87" s="9"/>
    </row>
    <row r="88" spans="2:7" ht="19.75" customHeight="1" thickBot="1" x14ac:dyDescent="0.4">
      <c r="B88" s="359" t="s">
        <v>15</v>
      </c>
      <c r="C88" s="360"/>
      <c r="D88" s="10">
        <f>SUM(D77:D87)</f>
        <v>9644000</v>
      </c>
      <c r="E88" s="10"/>
      <c r="F88" s="77"/>
      <c r="G88" s="12"/>
    </row>
    <row r="89" spans="2:7" ht="24" customHeight="1" x14ac:dyDescent="0.35">
      <c r="B89" s="7"/>
      <c r="C89" s="8"/>
      <c r="D89" s="8"/>
      <c r="E89" s="8"/>
      <c r="F89" s="74"/>
      <c r="G89" s="9"/>
    </row>
    <row r="90" spans="2:7" ht="24" customHeight="1" x14ac:dyDescent="0.35">
      <c r="B90" s="7" t="s">
        <v>43</v>
      </c>
      <c r="C90" s="8" t="s">
        <v>14</v>
      </c>
      <c r="D90" s="18">
        <v>3800000</v>
      </c>
      <c r="E90" s="8" t="s">
        <v>70</v>
      </c>
      <c r="F90" s="74" t="s">
        <v>72</v>
      </c>
      <c r="G90" s="9"/>
    </row>
    <row r="91" spans="2:7" ht="24" customHeight="1" x14ac:dyDescent="0.35">
      <c r="B91" s="7"/>
      <c r="C91" s="8"/>
      <c r="D91" s="19" t="s">
        <v>75</v>
      </c>
      <c r="E91" s="8"/>
      <c r="F91" s="74"/>
      <c r="G91" s="9"/>
    </row>
    <row r="92" spans="2:7" ht="24" customHeight="1" x14ac:dyDescent="0.35">
      <c r="B92" s="7"/>
      <c r="C92" s="8" t="s">
        <v>14</v>
      </c>
      <c r="D92" s="8">
        <v>2375000</v>
      </c>
      <c r="E92" s="8" t="s">
        <v>70</v>
      </c>
      <c r="F92" s="74" t="s">
        <v>74</v>
      </c>
      <c r="G92" s="9"/>
    </row>
    <row r="93" spans="2:7" ht="24" customHeight="1" x14ac:dyDescent="0.35">
      <c r="B93" s="7"/>
      <c r="C93" s="8" t="s">
        <v>14</v>
      </c>
      <c r="D93" s="8">
        <f>+D90-D92</f>
        <v>1425000</v>
      </c>
      <c r="E93" s="8" t="s">
        <v>70</v>
      </c>
      <c r="F93" s="74"/>
      <c r="G93" s="9"/>
    </row>
    <row r="94" spans="2:7" ht="24" customHeight="1" x14ac:dyDescent="0.35">
      <c r="B94" s="7" t="s">
        <v>43</v>
      </c>
      <c r="C94" s="8" t="s">
        <v>14</v>
      </c>
      <c r="D94" s="8">
        <v>11400</v>
      </c>
      <c r="E94" s="8" t="s">
        <v>70</v>
      </c>
      <c r="F94" s="74" t="s">
        <v>71</v>
      </c>
      <c r="G94" s="9"/>
    </row>
    <row r="95" spans="2:7" ht="24" customHeight="1" x14ac:dyDescent="0.35">
      <c r="B95" s="7" t="s">
        <v>73</v>
      </c>
      <c r="C95" s="8" t="s">
        <v>14</v>
      </c>
      <c r="D95" s="8">
        <v>2500000</v>
      </c>
      <c r="E95" s="8" t="s">
        <v>70</v>
      </c>
      <c r="F95" s="74" t="s">
        <v>140</v>
      </c>
      <c r="G95" s="9"/>
    </row>
    <row r="96" spans="2:7" ht="24" customHeight="1" x14ac:dyDescent="0.35">
      <c r="B96" s="7" t="s">
        <v>76</v>
      </c>
      <c r="C96" s="8" t="s">
        <v>14</v>
      </c>
      <c r="D96" s="8">
        <v>500000</v>
      </c>
      <c r="E96" s="8" t="s">
        <v>52</v>
      </c>
      <c r="F96" s="74" t="s">
        <v>77</v>
      </c>
      <c r="G96" s="9"/>
    </row>
    <row r="97" spans="2:7" ht="24" customHeight="1" x14ac:dyDescent="0.35">
      <c r="B97" s="7" t="s">
        <v>65</v>
      </c>
      <c r="C97" s="8" t="s">
        <v>14</v>
      </c>
      <c r="D97" s="8">
        <v>700000</v>
      </c>
      <c r="E97" s="8" t="s">
        <v>52</v>
      </c>
      <c r="F97" s="74" t="s">
        <v>78</v>
      </c>
      <c r="G97" s="9"/>
    </row>
    <row r="98" spans="2:7" ht="24" customHeight="1" x14ac:dyDescent="0.35">
      <c r="B98" s="7" t="s">
        <v>66</v>
      </c>
      <c r="C98" s="8" t="s">
        <v>138</v>
      </c>
      <c r="D98" s="8">
        <v>100000</v>
      </c>
      <c r="E98" s="8"/>
      <c r="F98" s="74" t="s">
        <v>139</v>
      </c>
      <c r="G98" s="9"/>
    </row>
    <row r="99" spans="2:7" ht="24" customHeight="1" thickBot="1" x14ac:dyDescent="0.4">
      <c r="B99" s="7"/>
      <c r="C99" s="8"/>
      <c r="D99" s="8"/>
      <c r="E99" s="8"/>
      <c r="F99" s="74"/>
      <c r="G99" s="9"/>
    </row>
    <row r="100" spans="2:7" ht="25.75" customHeight="1" thickBot="1" x14ac:dyDescent="0.4">
      <c r="B100" s="359" t="s">
        <v>24</v>
      </c>
      <c r="C100" s="360"/>
      <c r="D100" s="10">
        <f>SUM(D92:D99)</f>
        <v>7611400</v>
      </c>
      <c r="E100" s="10"/>
      <c r="F100" s="77"/>
      <c r="G100" s="12"/>
    </row>
    <row r="101" spans="2:7" ht="15" thickBot="1" x14ac:dyDescent="0.4">
      <c r="B101" s="7"/>
      <c r="C101" s="8"/>
      <c r="D101" s="8"/>
      <c r="E101" s="8"/>
      <c r="F101" s="74"/>
      <c r="G101" s="9"/>
    </row>
    <row r="102" spans="2:7" s="36" customFormat="1" ht="24" customHeight="1" thickBot="1" x14ac:dyDescent="0.4">
      <c r="B102" s="363" t="s">
        <v>79</v>
      </c>
      <c r="C102" s="364"/>
      <c r="D102" s="33">
        <f>+D88-D100</f>
        <v>2032600</v>
      </c>
      <c r="E102" s="33"/>
      <c r="F102" s="79"/>
      <c r="G102" s="35"/>
    </row>
    <row r="103" spans="2:7" ht="15" thickBot="1" x14ac:dyDescent="0.4"/>
    <row r="104" spans="2:7" ht="21.5" thickBot="1" x14ac:dyDescent="0.4">
      <c r="B104" s="356" t="s">
        <v>80</v>
      </c>
      <c r="C104" s="357"/>
      <c r="D104" s="357"/>
      <c r="E104" s="357"/>
      <c r="F104" s="357"/>
      <c r="G104" s="358"/>
    </row>
    <row r="105" spans="2:7" ht="44" thickBot="1" x14ac:dyDescent="0.4">
      <c r="B105" s="1" t="s">
        <v>0</v>
      </c>
      <c r="C105" s="2" t="s">
        <v>13</v>
      </c>
      <c r="D105" s="2" t="s">
        <v>1</v>
      </c>
      <c r="E105" s="2" t="s">
        <v>10</v>
      </c>
      <c r="F105" s="73" t="s">
        <v>2</v>
      </c>
      <c r="G105" s="3" t="s">
        <v>6</v>
      </c>
    </row>
    <row r="106" spans="2:7" ht="16.25" customHeight="1" x14ac:dyDescent="0.35">
      <c r="B106" s="7"/>
      <c r="C106" s="8"/>
      <c r="D106" s="8"/>
      <c r="E106" s="8"/>
      <c r="F106" s="74"/>
      <c r="G106" s="9"/>
    </row>
    <row r="107" spans="2:7" ht="24" customHeight="1" x14ac:dyDescent="0.35">
      <c r="B107" s="7" t="s">
        <v>43</v>
      </c>
      <c r="C107" s="8" t="s">
        <v>44</v>
      </c>
      <c r="D107" s="8">
        <v>1671600</v>
      </c>
      <c r="E107" s="8"/>
      <c r="F107" s="74"/>
      <c r="G107" s="9"/>
    </row>
    <row r="108" spans="2:7" ht="24" customHeight="1" x14ac:dyDescent="0.35">
      <c r="B108" s="7" t="s">
        <v>81</v>
      </c>
      <c r="C108" s="8" t="s">
        <v>14</v>
      </c>
      <c r="D108" s="8">
        <v>1800000</v>
      </c>
      <c r="E108" s="8" t="s">
        <v>82</v>
      </c>
      <c r="F108" s="74" t="s">
        <v>83</v>
      </c>
      <c r="G108" s="9"/>
    </row>
    <row r="109" spans="2:7" ht="24" customHeight="1" x14ac:dyDescent="0.35">
      <c r="B109" s="7" t="s">
        <v>84</v>
      </c>
      <c r="C109" s="8" t="s">
        <v>14</v>
      </c>
      <c r="D109" s="8">
        <v>3000000</v>
      </c>
      <c r="E109" s="8" t="s">
        <v>82</v>
      </c>
      <c r="F109" s="74" t="s">
        <v>83</v>
      </c>
      <c r="G109" s="9"/>
    </row>
    <row r="110" spans="2:7" ht="24" customHeight="1" thickBot="1" x14ac:dyDescent="0.4">
      <c r="B110" s="7"/>
      <c r="C110" s="8"/>
      <c r="D110" s="8"/>
      <c r="E110" s="8"/>
      <c r="F110" s="74"/>
      <c r="G110" s="9"/>
    </row>
    <row r="111" spans="2:7" ht="15" thickBot="1" x14ac:dyDescent="0.4">
      <c r="B111" s="359" t="s">
        <v>15</v>
      </c>
      <c r="C111" s="360"/>
      <c r="D111" s="10">
        <f>SUM(D106:D110)</f>
        <v>6471600</v>
      </c>
      <c r="E111" s="10"/>
      <c r="F111" s="77"/>
      <c r="G111" s="12"/>
    </row>
    <row r="112" spans="2:7" ht="18" customHeight="1" x14ac:dyDescent="0.35">
      <c r="B112" s="7"/>
      <c r="C112" s="8"/>
      <c r="D112" s="8"/>
      <c r="E112" s="8"/>
      <c r="F112" s="74"/>
      <c r="G112" s="9"/>
    </row>
    <row r="113" spans="2:7" ht="25.25" customHeight="1" x14ac:dyDescent="0.35">
      <c r="B113" s="7" t="s">
        <v>88</v>
      </c>
      <c r="C113" s="8" t="s">
        <v>14</v>
      </c>
      <c r="D113" s="8">
        <v>100000</v>
      </c>
      <c r="E113" s="8" t="s">
        <v>86</v>
      </c>
      <c r="F113" s="74" t="s">
        <v>89</v>
      </c>
      <c r="G113" s="9"/>
    </row>
    <row r="114" spans="2:7" ht="24" customHeight="1" x14ac:dyDescent="0.35">
      <c r="B114" s="7" t="s">
        <v>43</v>
      </c>
      <c r="C114" s="8" t="s">
        <v>14</v>
      </c>
      <c r="D114" s="8">
        <v>1354000</v>
      </c>
      <c r="E114" s="8" t="s">
        <v>45</v>
      </c>
      <c r="F114" s="74" t="s">
        <v>85</v>
      </c>
      <c r="G114" s="9"/>
    </row>
    <row r="115" spans="2:7" ht="24" customHeight="1" x14ac:dyDescent="0.35">
      <c r="B115" s="7" t="s">
        <v>81</v>
      </c>
      <c r="C115" s="8" t="s">
        <v>14</v>
      </c>
      <c r="D115" s="8">
        <v>1000000</v>
      </c>
      <c r="E115" s="8" t="s">
        <v>86</v>
      </c>
      <c r="F115" s="74" t="s">
        <v>87</v>
      </c>
      <c r="G115" s="9"/>
    </row>
    <row r="116" spans="2:7" ht="24" customHeight="1" x14ac:dyDescent="0.35">
      <c r="B116" s="7" t="s">
        <v>47</v>
      </c>
      <c r="C116" s="8" t="s">
        <v>14</v>
      </c>
      <c r="D116" s="8">
        <v>800000</v>
      </c>
      <c r="E116" s="8" t="s">
        <v>45</v>
      </c>
      <c r="F116" s="74" t="s">
        <v>85</v>
      </c>
      <c r="G116" s="9"/>
    </row>
    <row r="117" spans="2:7" ht="24" customHeight="1" x14ac:dyDescent="0.35">
      <c r="B117" s="7" t="s">
        <v>90</v>
      </c>
      <c r="C117" s="8" t="s">
        <v>14</v>
      </c>
      <c r="D117" s="8">
        <v>20000</v>
      </c>
      <c r="E117" s="8" t="s">
        <v>86</v>
      </c>
      <c r="F117" s="74" t="s">
        <v>87</v>
      </c>
      <c r="G117" s="9"/>
    </row>
    <row r="118" spans="2:7" ht="24" customHeight="1" x14ac:dyDescent="0.35">
      <c r="B118" s="7" t="s">
        <v>9</v>
      </c>
      <c r="C118" s="8" t="s">
        <v>14</v>
      </c>
      <c r="D118" s="8">
        <v>3000000</v>
      </c>
      <c r="E118" s="8" t="s">
        <v>86</v>
      </c>
      <c r="F118" s="74" t="s">
        <v>85</v>
      </c>
      <c r="G118" s="9"/>
    </row>
    <row r="119" spans="2:7" ht="24" customHeight="1" x14ac:dyDescent="0.35">
      <c r="B119" s="7"/>
      <c r="C119" s="8"/>
      <c r="D119" s="8"/>
      <c r="E119" s="8"/>
      <c r="F119" s="74"/>
      <c r="G119" s="9"/>
    </row>
    <row r="120" spans="2:7" ht="24" customHeight="1" thickBot="1" x14ac:dyDescent="0.4">
      <c r="B120" s="7"/>
      <c r="C120" s="8"/>
      <c r="D120" s="8"/>
      <c r="E120" s="8"/>
      <c r="F120" s="74"/>
      <c r="G120" s="9"/>
    </row>
    <row r="121" spans="2:7" ht="21" customHeight="1" thickBot="1" x14ac:dyDescent="0.4">
      <c r="B121" s="359" t="s">
        <v>24</v>
      </c>
      <c r="C121" s="360"/>
      <c r="D121" s="10">
        <f>SUM(D112:D120)</f>
        <v>6274000</v>
      </c>
      <c r="E121" s="10"/>
      <c r="F121" s="77"/>
      <c r="G121" s="12"/>
    </row>
    <row r="122" spans="2:7" ht="15" thickBot="1" x14ac:dyDescent="0.4">
      <c r="B122" s="7"/>
      <c r="C122" s="8"/>
      <c r="D122" s="8"/>
      <c r="E122" s="8"/>
      <c r="F122" s="74"/>
      <c r="G122" s="9"/>
    </row>
    <row r="123" spans="2:7" s="36" customFormat="1" ht="21.65" customHeight="1" thickBot="1" x14ac:dyDescent="0.4">
      <c r="B123" s="363" t="s">
        <v>91</v>
      </c>
      <c r="C123" s="364"/>
      <c r="D123" s="33">
        <f>+D111-D121</f>
        <v>197600</v>
      </c>
      <c r="E123" s="33"/>
      <c r="F123" s="79"/>
      <c r="G123" s="35"/>
    </row>
    <row r="124" spans="2:7" ht="15" thickBot="1" x14ac:dyDescent="0.4"/>
    <row r="125" spans="2:7" ht="21.5" thickBot="1" x14ac:dyDescent="0.4">
      <c r="B125" s="356" t="s">
        <v>92</v>
      </c>
      <c r="C125" s="357"/>
      <c r="D125" s="357"/>
      <c r="E125" s="357"/>
      <c r="F125" s="357"/>
      <c r="G125" s="358"/>
    </row>
    <row r="126" spans="2:7" ht="44" thickBot="1" x14ac:dyDescent="0.4">
      <c r="B126" s="1" t="s">
        <v>0</v>
      </c>
      <c r="C126" s="2" t="s">
        <v>13</v>
      </c>
      <c r="D126" s="2" t="s">
        <v>1</v>
      </c>
      <c r="E126" s="2" t="s">
        <v>10</v>
      </c>
      <c r="F126" s="73" t="s">
        <v>2</v>
      </c>
      <c r="G126" s="3" t="s">
        <v>6</v>
      </c>
    </row>
    <row r="127" spans="2:7" x14ac:dyDescent="0.35">
      <c r="B127" s="7"/>
      <c r="C127" s="8"/>
      <c r="D127" s="8"/>
      <c r="E127" s="8"/>
      <c r="F127" s="74"/>
      <c r="G127" s="9"/>
    </row>
    <row r="128" spans="2:7" x14ac:dyDescent="0.35">
      <c r="B128" s="7" t="s">
        <v>141</v>
      </c>
      <c r="C128" s="8" t="s">
        <v>44</v>
      </c>
      <c r="D128" s="8">
        <v>659750</v>
      </c>
      <c r="E128" s="8" t="s">
        <v>94</v>
      </c>
      <c r="F128" s="74"/>
      <c r="G128" s="9"/>
    </row>
    <row r="129" spans="2:12" ht="15" x14ac:dyDescent="0.35">
      <c r="B129" s="7" t="s">
        <v>64</v>
      </c>
      <c r="C129" s="8" t="s">
        <v>14</v>
      </c>
      <c r="D129" s="8">
        <v>1800000</v>
      </c>
      <c r="E129" s="8" t="s">
        <v>148</v>
      </c>
      <c r="F129" s="74" t="s">
        <v>118</v>
      </c>
      <c r="G129" s="9"/>
      <c r="I129" s="27" t="s">
        <v>94</v>
      </c>
      <c r="J129" s="27">
        <v>1500000</v>
      </c>
      <c r="K129" s="28" t="s">
        <v>144</v>
      </c>
      <c r="L129" s="29" t="s">
        <v>141</v>
      </c>
    </row>
    <row r="130" spans="2:12" ht="15" x14ac:dyDescent="0.3">
      <c r="B130" s="7" t="s">
        <v>134</v>
      </c>
      <c r="C130" s="8" t="s">
        <v>14</v>
      </c>
      <c r="D130" s="8">
        <v>2000000</v>
      </c>
      <c r="E130" s="8" t="s">
        <v>148</v>
      </c>
      <c r="F130" s="74" t="s">
        <v>160</v>
      </c>
      <c r="G130" s="9"/>
      <c r="I130" s="24" t="s">
        <v>94</v>
      </c>
      <c r="J130" s="24">
        <v>1800000</v>
      </c>
      <c r="K130" s="25" t="s">
        <v>144</v>
      </c>
      <c r="L130" s="22" t="s">
        <v>64</v>
      </c>
    </row>
    <row r="131" spans="2:12" ht="15" x14ac:dyDescent="0.3">
      <c r="B131" s="7" t="s">
        <v>134</v>
      </c>
      <c r="C131" s="8" t="s">
        <v>14</v>
      </c>
      <c r="D131" s="8">
        <v>1000000</v>
      </c>
      <c r="E131" s="8" t="s">
        <v>148</v>
      </c>
      <c r="F131" s="74" t="s">
        <v>118</v>
      </c>
      <c r="G131" s="9"/>
      <c r="I131" s="21" t="s">
        <v>94</v>
      </c>
      <c r="J131" s="24">
        <v>2000000</v>
      </c>
      <c r="K131" s="25" t="s">
        <v>144</v>
      </c>
      <c r="L131" s="22" t="s">
        <v>134</v>
      </c>
    </row>
    <row r="132" spans="2:12" ht="15" x14ac:dyDescent="0.3">
      <c r="B132" s="7" t="s">
        <v>17</v>
      </c>
      <c r="C132" s="8" t="s">
        <v>14</v>
      </c>
      <c r="D132" s="8">
        <v>500000</v>
      </c>
      <c r="E132" s="8" t="s">
        <v>94</v>
      </c>
      <c r="F132" s="74" t="s">
        <v>117</v>
      </c>
      <c r="G132" s="9"/>
      <c r="I132" s="21" t="s">
        <v>143</v>
      </c>
      <c r="J132" s="23">
        <v>1000000</v>
      </c>
      <c r="K132" s="25" t="s">
        <v>144</v>
      </c>
      <c r="L132" s="22" t="s">
        <v>134</v>
      </c>
    </row>
    <row r="133" spans="2:12" ht="15" x14ac:dyDescent="0.3">
      <c r="B133" s="7" t="s">
        <v>17</v>
      </c>
      <c r="C133" s="8" t="s">
        <v>14</v>
      </c>
      <c r="D133" s="8">
        <v>1720000</v>
      </c>
      <c r="E133" s="8" t="s">
        <v>94</v>
      </c>
      <c r="F133" s="74" t="s">
        <v>118</v>
      </c>
      <c r="G133" s="9"/>
      <c r="I133" s="21" t="s">
        <v>94</v>
      </c>
      <c r="J133" s="24">
        <v>1720000</v>
      </c>
      <c r="K133" s="26" t="s">
        <v>144</v>
      </c>
      <c r="L133" s="22" t="s">
        <v>17</v>
      </c>
    </row>
    <row r="134" spans="2:12" ht="15" x14ac:dyDescent="0.3">
      <c r="B134" s="7" t="s">
        <v>17</v>
      </c>
      <c r="C134" s="8" t="s">
        <v>14</v>
      </c>
      <c r="D134" s="8">
        <v>730000</v>
      </c>
      <c r="E134" s="8" t="s">
        <v>94</v>
      </c>
      <c r="F134" s="74" t="s">
        <v>119</v>
      </c>
      <c r="G134" s="9"/>
      <c r="I134" s="21" t="s">
        <v>146</v>
      </c>
      <c r="J134" s="24">
        <v>730000</v>
      </c>
      <c r="K134" s="26" t="s">
        <v>144</v>
      </c>
      <c r="L134" s="22" t="s">
        <v>17</v>
      </c>
    </row>
    <row r="135" spans="2:12" ht="15" x14ac:dyDescent="0.3">
      <c r="B135" s="32" t="s">
        <v>57</v>
      </c>
      <c r="C135" s="20" t="s">
        <v>14</v>
      </c>
      <c r="D135" s="20">
        <v>1300000</v>
      </c>
      <c r="E135" s="20" t="s">
        <v>86</v>
      </c>
      <c r="F135" s="74" t="s">
        <v>120</v>
      </c>
      <c r="G135" s="43" t="s">
        <v>121</v>
      </c>
      <c r="I135" s="21" t="s">
        <v>143</v>
      </c>
      <c r="J135" s="24">
        <v>500000</v>
      </c>
      <c r="K135" s="26" t="s">
        <v>144</v>
      </c>
      <c r="L135" s="22" t="s">
        <v>17</v>
      </c>
    </row>
    <row r="136" spans="2:12" x14ac:dyDescent="0.35">
      <c r="B136" s="7"/>
      <c r="C136" s="8"/>
      <c r="D136" s="8"/>
      <c r="E136" s="8"/>
      <c r="F136" s="74"/>
      <c r="G136" s="9"/>
    </row>
    <row r="137" spans="2:12" ht="15" thickBot="1" x14ac:dyDescent="0.4">
      <c r="B137" s="7"/>
      <c r="C137" s="8"/>
      <c r="D137" s="8"/>
      <c r="E137" s="8"/>
      <c r="F137" s="74"/>
      <c r="G137" s="9"/>
      <c r="J137" s="30">
        <f>SUM(J129:J136)</f>
        <v>9250000</v>
      </c>
    </row>
    <row r="138" spans="2:12" ht="15" thickBot="1" x14ac:dyDescent="0.4">
      <c r="B138" s="359" t="s">
        <v>15</v>
      </c>
      <c r="C138" s="360"/>
      <c r="D138" s="10">
        <f>SUM(D127:D137)</f>
        <v>9709750</v>
      </c>
      <c r="E138" s="10"/>
      <c r="F138" s="77"/>
      <c r="G138" s="12"/>
      <c r="J138" s="30"/>
    </row>
    <row r="139" spans="2:12" x14ac:dyDescent="0.35">
      <c r="B139" s="7"/>
      <c r="C139" s="8"/>
      <c r="D139" s="8"/>
      <c r="E139" s="8"/>
      <c r="F139" s="74"/>
      <c r="G139" s="9"/>
    </row>
    <row r="140" spans="2:12" x14ac:dyDescent="0.35">
      <c r="B140" s="7"/>
      <c r="C140" s="8"/>
      <c r="D140" s="8"/>
      <c r="E140" s="8"/>
      <c r="F140" s="74"/>
      <c r="G140" s="9"/>
    </row>
    <row r="141" spans="2:12" x14ac:dyDescent="0.35">
      <c r="B141" s="7" t="s">
        <v>93</v>
      </c>
      <c r="C141" s="8" t="s">
        <v>14</v>
      </c>
      <c r="D141" s="8">
        <v>367000</v>
      </c>
      <c r="E141" s="8" t="s">
        <v>94</v>
      </c>
      <c r="F141" s="74" t="s">
        <v>95</v>
      </c>
      <c r="G141" s="9" t="s">
        <v>100</v>
      </c>
    </row>
    <row r="142" spans="2:12" x14ac:dyDescent="0.35">
      <c r="B142" s="7" t="s">
        <v>93</v>
      </c>
      <c r="C142" s="8" t="s">
        <v>14</v>
      </c>
      <c r="D142" s="8">
        <v>93000</v>
      </c>
      <c r="E142" s="8" t="s">
        <v>94</v>
      </c>
      <c r="F142" s="74" t="s">
        <v>96</v>
      </c>
      <c r="G142" s="9" t="s">
        <v>99</v>
      </c>
    </row>
    <row r="143" spans="2:12" x14ac:dyDescent="0.35">
      <c r="B143" s="7" t="s">
        <v>93</v>
      </c>
      <c r="C143" s="8" t="s">
        <v>14</v>
      </c>
      <c r="D143" s="8">
        <v>39000</v>
      </c>
      <c r="E143" s="8" t="s">
        <v>94</v>
      </c>
      <c r="F143" s="74" t="s">
        <v>97</v>
      </c>
      <c r="G143" s="9" t="s">
        <v>98</v>
      </c>
    </row>
    <row r="144" spans="2:12" x14ac:dyDescent="0.35">
      <c r="B144" s="7" t="s">
        <v>93</v>
      </c>
      <c r="C144" s="8" t="s">
        <v>14</v>
      </c>
      <c r="D144" s="8">
        <v>46500</v>
      </c>
      <c r="E144" s="8" t="s">
        <v>94</v>
      </c>
      <c r="F144" s="74" t="s">
        <v>96</v>
      </c>
      <c r="G144" s="9" t="s">
        <v>101</v>
      </c>
    </row>
    <row r="145" spans="2:7" x14ac:dyDescent="0.35">
      <c r="B145" s="7" t="s">
        <v>93</v>
      </c>
      <c r="C145" s="8" t="s">
        <v>14</v>
      </c>
      <c r="D145" s="8">
        <v>66000</v>
      </c>
      <c r="E145" s="8" t="s">
        <v>94</v>
      </c>
      <c r="F145" s="74" t="s">
        <v>95</v>
      </c>
      <c r="G145" s="9" t="s">
        <v>102</v>
      </c>
    </row>
    <row r="146" spans="2:7" x14ac:dyDescent="0.35">
      <c r="B146" s="7" t="s">
        <v>93</v>
      </c>
      <c r="C146" s="8" t="s">
        <v>14</v>
      </c>
      <c r="D146" s="8">
        <v>19500</v>
      </c>
      <c r="E146" s="8" t="s">
        <v>94</v>
      </c>
      <c r="F146" s="74" t="s">
        <v>97</v>
      </c>
      <c r="G146" s="9" t="s">
        <v>103</v>
      </c>
    </row>
    <row r="147" spans="2:7" x14ac:dyDescent="0.35">
      <c r="B147" s="7" t="s">
        <v>93</v>
      </c>
      <c r="C147" s="8" t="s">
        <v>14</v>
      </c>
      <c r="D147" s="8">
        <v>5000</v>
      </c>
      <c r="E147" s="8" t="s">
        <v>94</v>
      </c>
      <c r="F147" s="74" t="s">
        <v>96</v>
      </c>
      <c r="G147" s="9" t="s">
        <v>104</v>
      </c>
    </row>
    <row r="148" spans="2:7" x14ac:dyDescent="0.35">
      <c r="B148" s="7" t="s">
        <v>93</v>
      </c>
      <c r="C148" s="8" t="s">
        <v>14</v>
      </c>
      <c r="D148" s="8">
        <v>11410</v>
      </c>
      <c r="E148" s="8" t="s">
        <v>94</v>
      </c>
      <c r="F148" s="74" t="s">
        <v>105</v>
      </c>
      <c r="G148" s="9"/>
    </row>
    <row r="149" spans="2:7" x14ac:dyDescent="0.35">
      <c r="B149" s="7"/>
      <c r="C149" s="8"/>
      <c r="D149" s="8"/>
      <c r="E149" s="8"/>
      <c r="F149" s="74"/>
      <c r="G149" s="9"/>
    </row>
    <row r="150" spans="2:7" x14ac:dyDescent="0.35">
      <c r="B150" s="7" t="s">
        <v>81</v>
      </c>
      <c r="C150" s="8" t="s">
        <v>14</v>
      </c>
      <c r="D150" s="8">
        <v>1800000</v>
      </c>
      <c r="E150" s="8" t="s">
        <v>86</v>
      </c>
      <c r="F150" s="74" t="s">
        <v>149</v>
      </c>
      <c r="G150" s="9"/>
    </row>
    <row r="151" spans="2:7" x14ac:dyDescent="0.35">
      <c r="B151" s="7" t="s">
        <v>84</v>
      </c>
      <c r="C151" s="8" t="s">
        <v>14</v>
      </c>
      <c r="D151" s="8">
        <v>3000000</v>
      </c>
      <c r="E151" s="8" t="s">
        <v>86</v>
      </c>
      <c r="F151" s="74" t="s">
        <v>149</v>
      </c>
      <c r="G151" s="9"/>
    </row>
    <row r="152" spans="2:7" x14ac:dyDescent="0.35">
      <c r="B152" s="7"/>
      <c r="C152" s="8"/>
      <c r="D152" s="8"/>
      <c r="E152" s="8"/>
      <c r="F152" s="74"/>
      <c r="G152" s="9"/>
    </row>
    <row r="153" spans="2:7" ht="29" x14ac:dyDescent="0.35">
      <c r="B153" s="7" t="s">
        <v>106</v>
      </c>
      <c r="C153" s="8" t="s">
        <v>14</v>
      </c>
      <c r="D153" s="8">
        <v>1380000</v>
      </c>
      <c r="E153" s="8" t="s">
        <v>94</v>
      </c>
      <c r="F153" s="74" t="s">
        <v>150</v>
      </c>
      <c r="G153" s="9" t="s">
        <v>100</v>
      </c>
    </row>
    <row r="154" spans="2:7" x14ac:dyDescent="0.35">
      <c r="B154" s="7" t="s">
        <v>106</v>
      </c>
      <c r="C154" s="8" t="s">
        <v>14</v>
      </c>
      <c r="D154" s="8">
        <v>98300</v>
      </c>
      <c r="E154" s="8" t="s">
        <v>94</v>
      </c>
      <c r="F154" s="74" t="s">
        <v>151</v>
      </c>
      <c r="G154" s="9" t="s">
        <v>99</v>
      </c>
    </row>
    <row r="155" spans="2:7" x14ac:dyDescent="0.35">
      <c r="B155" s="7" t="s">
        <v>106</v>
      </c>
      <c r="C155" s="8" t="s">
        <v>14</v>
      </c>
      <c r="D155" s="8">
        <v>229500</v>
      </c>
      <c r="E155" s="8" t="s">
        <v>94</v>
      </c>
      <c r="F155" s="74" t="s">
        <v>155</v>
      </c>
      <c r="G155" s="9" t="s">
        <v>108</v>
      </c>
    </row>
    <row r="156" spans="2:7" x14ac:dyDescent="0.35">
      <c r="B156" s="7" t="s">
        <v>106</v>
      </c>
      <c r="C156" s="8" t="s">
        <v>14</v>
      </c>
      <c r="D156" s="8">
        <v>210300</v>
      </c>
      <c r="E156" s="8" t="s">
        <v>94</v>
      </c>
      <c r="F156" s="74" t="s">
        <v>154</v>
      </c>
      <c r="G156" s="9" t="s">
        <v>107</v>
      </c>
    </row>
    <row r="157" spans="2:7" x14ac:dyDescent="0.35">
      <c r="B157" s="7" t="s">
        <v>106</v>
      </c>
      <c r="C157" s="8" t="s">
        <v>14</v>
      </c>
      <c r="D157" s="8">
        <v>82600</v>
      </c>
      <c r="E157" s="8" t="s">
        <v>94</v>
      </c>
      <c r="F157" s="74" t="s">
        <v>152</v>
      </c>
      <c r="G157" s="9" t="s">
        <v>109</v>
      </c>
    </row>
    <row r="158" spans="2:7" x14ac:dyDescent="0.35">
      <c r="B158" s="7" t="s">
        <v>106</v>
      </c>
      <c r="C158" s="8" t="s">
        <v>14</v>
      </c>
      <c r="D158" s="8">
        <v>69200</v>
      </c>
      <c r="E158" s="8" t="s">
        <v>94</v>
      </c>
      <c r="F158" s="74" t="s">
        <v>153</v>
      </c>
      <c r="G158" s="9" t="s">
        <v>98</v>
      </c>
    </row>
    <row r="159" spans="2:7" ht="29" x14ac:dyDescent="0.35">
      <c r="B159" s="7" t="s">
        <v>106</v>
      </c>
      <c r="C159" s="8" t="s">
        <v>14</v>
      </c>
      <c r="D159" s="8">
        <v>345000</v>
      </c>
      <c r="E159" s="8" t="s">
        <v>94</v>
      </c>
      <c r="F159" s="74" t="s">
        <v>150</v>
      </c>
      <c r="G159" s="9" t="s">
        <v>102</v>
      </c>
    </row>
    <row r="160" spans="2:7" x14ac:dyDescent="0.35">
      <c r="B160" s="7" t="s">
        <v>106</v>
      </c>
      <c r="C160" s="8" t="s">
        <v>14</v>
      </c>
      <c r="D160" s="8">
        <v>163900</v>
      </c>
      <c r="E160" s="8" t="s">
        <v>94</v>
      </c>
      <c r="F160" s="74" t="s">
        <v>156</v>
      </c>
      <c r="G160" s="9" t="s">
        <v>101</v>
      </c>
    </row>
    <row r="161" spans="2:7" x14ac:dyDescent="0.35">
      <c r="B161" s="7" t="s">
        <v>106</v>
      </c>
      <c r="C161" s="8" t="s">
        <v>14</v>
      </c>
      <c r="D161" s="8">
        <v>41300</v>
      </c>
      <c r="E161" s="8" t="s">
        <v>94</v>
      </c>
      <c r="F161" s="74" t="s">
        <v>152</v>
      </c>
      <c r="G161" s="9" t="s">
        <v>110</v>
      </c>
    </row>
    <row r="162" spans="2:7" x14ac:dyDescent="0.35">
      <c r="B162" s="7" t="s">
        <v>106</v>
      </c>
      <c r="C162" s="8" t="s">
        <v>14</v>
      </c>
      <c r="D162" s="8">
        <v>105200</v>
      </c>
      <c r="E162" s="8" t="s">
        <v>94</v>
      </c>
      <c r="F162" s="74" t="s">
        <v>154</v>
      </c>
      <c r="G162" s="9" t="s">
        <v>111</v>
      </c>
    </row>
    <row r="163" spans="2:7" x14ac:dyDescent="0.35">
      <c r="B163" s="7" t="s">
        <v>106</v>
      </c>
      <c r="C163" s="8" t="s">
        <v>14</v>
      </c>
      <c r="D163" s="8">
        <v>34600</v>
      </c>
      <c r="E163" s="8" t="s">
        <v>94</v>
      </c>
      <c r="F163" s="74" t="s">
        <v>153</v>
      </c>
      <c r="G163" s="9" t="s">
        <v>112</v>
      </c>
    </row>
    <row r="164" spans="2:7" x14ac:dyDescent="0.35">
      <c r="B164" s="7" t="s">
        <v>106</v>
      </c>
      <c r="C164" s="8" t="s">
        <v>14</v>
      </c>
      <c r="D164" s="8">
        <v>189083</v>
      </c>
      <c r="E164" s="8" t="s">
        <v>94</v>
      </c>
      <c r="F164" s="74" t="s">
        <v>113</v>
      </c>
      <c r="G164" s="9" t="s">
        <v>100</v>
      </c>
    </row>
    <row r="165" spans="2:7" x14ac:dyDescent="0.35">
      <c r="B165" s="7" t="s">
        <v>106</v>
      </c>
      <c r="C165" s="8" t="s">
        <v>14</v>
      </c>
      <c r="D165" s="8">
        <v>200000</v>
      </c>
      <c r="E165" s="8" t="s">
        <v>94</v>
      </c>
      <c r="F165" s="74" t="s">
        <v>114</v>
      </c>
      <c r="G165" s="9" t="s">
        <v>100</v>
      </c>
    </row>
    <row r="166" spans="2:7" ht="29" x14ac:dyDescent="0.35">
      <c r="B166" s="7" t="s">
        <v>106</v>
      </c>
      <c r="C166" s="8" t="s">
        <v>14</v>
      </c>
      <c r="D166" s="8">
        <v>804000</v>
      </c>
      <c r="E166" s="8" t="s">
        <v>94</v>
      </c>
      <c r="F166" s="74" t="s">
        <v>115</v>
      </c>
      <c r="G166" s="9" t="s">
        <v>100</v>
      </c>
    </row>
    <row r="167" spans="2:7" x14ac:dyDescent="0.35">
      <c r="B167" s="7" t="s">
        <v>106</v>
      </c>
      <c r="C167" s="8" t="s">
        <v>14</v>
      </c>
      <c r="D167" s="8">
        <v>297007</v>
      </c>
      <c r="E167" s="8" t="s">
        <v>94</v>
      </c>
      <c r="F167" s="74" t="s">
        <v>116</v>
      </c>
      <c r="G167" s="9" t="s">
        <v>100</v>
      </c>
    </row>
    <row r="168" spans="2:7" x14ac:dyDescent="0.35">
      <c r="B168" s="7"/>
      <c r="C168" s="8"/>
      <c r="D168" s="8"/>
      <c r="E168" s="8"/>
      <c r="F168" s="74"/>
      <c r="G168" s="9"/>
    </row>
    <row r="169" spans="2:7" ht="15" thickBot="1" x14ac:dyDescent="0.4">
      <c r="B169" s="7"/>
      <c r="C169" s="8"/>
      <c r="D169" s="8"/>
      <c r="E169" s="8"/>
      <c r="F169" s="74"/>
      <c r="G169" s="9"/>
    </row>
    <row r="170" spans="2:7" ht="15" thickBot="1" x14ac:dyDescent="0.4">
      <c r="B170" s="359" t="s">
        <v>24</v>
      </c>
      <c r="C170" s="360"/>
      <c r="D170" s="10">
        <f>SUM(D141:D169)</f>
        <v>9697400</v>
      </c>
      <c r="E170" s="10"/>
      <c r="F170" s="77"/>
      <c r="G170" s="12"/>
    </row>
    <row r="171" spans="2:7" ht="15" thickBot="1" x14ac:dyDescent="0.4">
      <c r="B171" s="7"/>
      <c r="C171" s="8"/>
      <c r="D171" s="8"/>
      <c r="E171" s="8"/>
      <c r="F171" s="74"/>
      <c r="G171" s="9"/>
    </row>
    <row r="172" spans="2:7" s="36" customFormat="1" ht="19" thickBot="1" x14ac:dyDescent="0.4">
      <c r="B172" s="363" t="s">
        <v>122</v>
      </c>
      <c r="C172" s="364"/>
      <c r="D172" s="33">
        <f>+D138-D170</f>
        <v>12350</v>
      </c>
      <c r="E172" s="33"/>
      <c r="F172" s="79"/>
      <c r="G172" s="35"/>
    </row>
    <row r="189" spans="3:4" x14ac:dyDescent="0.35">
      <c r="C189" s="5">
        <v>1425000</v>
      </c>
      <c r="D189" s="5">
        <f>+C189*0.007</f>
        <v>9975</v>
      </c>
    </row>
    <row r="190" spans="3:4" x14ac:dyDescent="0.35">
      <c r="C190" s="5">
        <v>2500000</v>
      </c>
      <c r="D190" s="5">
        <f>+C190*0.007</f>
        <v>17500</v>
      </c>
    </row>
    <row r="191" spans="3:4" x14ac:dyDescent="0.35">
      <c r="C191" s="5">
        <v>500000</v>
      </c>
      <c r="D191" s="5">
        <f t="shared" ref="D191:D192" si="0">+C191*0.007</f>
        <v>3500</v>
      </c>
    </row>
    <row r="192" spans="3:4" x14ac:dyDescent="0.35">
      <c r="C192" s="5">
        <v>700000</v>
      </c>
      <c r="D192" s="5">
        <f t="shared" si="0"/>
        <v>4900</v>
      </c>
    </row>
    <row r="193" spans="3:4" x14ac:dyDescent="0.35">
      <c r="C193" s="5">
        <v>10000000</v>
      </c>
      <c r="D193" s="5">
        <f>+C193*0.003</f>
        <v>30000</v>
      </c>
    </row>
    <row r="195" spans="3:4" x14ac:dyDescent="0.35">
      <c r="C195" s="48" t="s">
        <v>170</v>
      </c>
      <c r="D195" s="48">
        <f>SUM(D189:D194)</f>
        <v>65875</v>
      </c>
    </row>
    <row r="197" spans="3:4" x14ac:dyDescent="0.35">
      <c r="D197" s="5">
        <v>625000</v>
      </c>
    </row>
    <row r="198" spans="3:4" x14ac:dyDescent="0.35">
      <c r="D198" s="5">
        <f>+D197-D195</f>
        <v>559125</v>
      </c>
    </row>
  </sheetData>
  <mergeCells count="21">
    <mergeCell ref="B72:C72"/>
    <mergeCell ref="B3:G3"/>
    <mergeCell ref="B14:C14"/>
    <mergeCell ref="B36:C36"/>
    <mergeCell ref="B39:C39"/>
    <mergeCell ref="F26:F30"/>
    <mergeCell ref="B43:G43"/>
    <mergeCell ref="B54:C54"/>
    <mergeCell ref="B70:C70"/>
    <mergeCell ref="B172:C172"/>
    <mergeCell ref="B75:G75"/>
    <mergeCell ref="B88:C88"/>
    <mergeCell ref="B100:C100"/>
    <mergeCell ref="B102:C102"/>
    <mergeCell ref="B104:G104"/>
    <mergeCell ref="B111:C111"/>
    <mergeCell ref="B121:C121"/>
    <mergeCell ref="B123:C123"/>
    <mergeCell ref="B125:G125"/>
    <mergeCell ref="B138:C138"/>
    <mergeCell ref="B170:C1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08"/>
  <sheetViews>
    <sheetView topLeftCell="A21" zoomScaleNormal="100" zoomScaleSheetLayoutView="85" workbookViewId="0">
      <selection activeCell="F29" sqref="F29"/>
    </sheetView>
  </sheetViews>
  <sheetFormatPr defaultColWidth="8.90625" defaultRowHeight="14.5" x14ac:dyDescent="0.35"/>
  <cols>
    <col min="1" max="1" width="8.90625" style="6"/>
    <col min="2" max="2" width="12.6328125" style="5" bestFit="1" customWidth="1"/>
    <col min="3" max="3" width="14.6328125" style="5" bestFit="1" customWidth="1"/>
    <col min="4" max="4" width="11.6328125" style="5" customWidth="1"/>
    <col min="5" max="5" width="13.90625" style="5" bestFit="1" customWidth="1"/>
    <col min="6" max="6" width="47.54296875" style="40" customWidth="1"/>
    <col min="7" max="7" width="28.453125" style="5" customWidth="1"/>
    <col min="8" max="8" width="8.90625" style="6"/>
    <col min="9" max="9" width="10.453125" style="6" bestFit="1" customWidth="1"/>
    <col min="10" max="10" width="9.54296875" style="6" bestFit="1" customWidth="1"/>
    <col min="11" max="11" width="8.90625" style="6"/>
    <col min="12" max="12" width="10.81640625" style="6" bestFit="1" customWidth="1"/>
    <col min="13" max="16384" width="8.90625" style="6"/>
  </cols>
  <sheetData>
    <row r="2" spans="2:7" ht="15" thickBot="1" x14ac:dyDescent="0.4"/>
    <row r="3" spans="2:7" ht="21.5" thickBot="1" x14ac:dyDescent="0.4">
      <c r="B3" s="356" t="s">
        <v>29</v>
      </c>
      <c r="C3" s="357"/>
      <c r="D3" s="357"/>
      <c r="E3" s="357"/>
      <c r="F3" s="357"/>
      <c r="G3" s="358"/>
    </row>
    <row r="4" spans="2:7" s="4" customFormat="1" ht="44" thickBot="1" x14ac:dyDescent="0.4">
      <c r="B4" s="1" t="s">
        <v>0</v>
      </c>
      <c r="C4" s="2" t="s">
        <v>13</v>
      </c>
      <c r="D4" s="2" t="s">
        <v>1</v>
      </c>
      <c r="E4" s="2" t="s">
        <v>10</v>
      </c>
      <c r="F4" s="2" t="s">
        <v>2</v>
      </c>
      <c r="G4" s="3" t="s">
        <v>6</v>
      </c>
    </row>
    <row r="5" spans="2:7" ht="24" customHeight="1" x14ac:dyDescent="0.35">
      <c r="B5" s="7" t="s">
        <v>3</v>
      </c>
      <c r="C5" s="8" t="s">
        <v>14</v>
      </c>
      <c r="D5" s="8">
        <v>500000</v>
      </c>
      <c r="E5" s="8" t="s">
        <v>4</v>
      </c>
      <c r="F5" s="39" t="s">
        <v>5</v>
      </c>
      <c r="G5" s="9"/>
    </row>
    <row r="6" spans="2:7" ht="24" customHeight="1" x14ac:dyDescent="0.35">
      <c r="B6" s="7" t="s">
        <v>7</v>
      </c>
      <c r="C6" s="8" t="s">
        <v>14</v>
      </c>
      <c r="D6" s="8">
        <v>500000</v>
      </c>
      <c r="E6" s="8" t="s">
        <v>4</v>
      </c>
      <c r="F6" s="39" t="s">
        <v>8</v>
      </c>
      <c r="G6" s="9"/>
    </row>
    <row r="7" spans="2:7" ht="24" customHeight="1" x14ac:dyDescent="0.35">
      <c r="B7" s="7" t="s">
        <v>16</v>
      </c>
      <c r="C7" s="8" t="s">
        <v>14</v>
      </c>
      <c r="D7" s="8">
        <v>1194000</v>
      </c>
      <c r="E7" s="8" t="s">
        <v>4</v>
      </c>
      <c r="F7" s="38" t="s">
        <v>157</v>
      </c>
      <c r="G7" s="9" t="s">
        <v>18</v>
      </c>
    </row>
    <row r="8" spans="2:7" ht="24" customHeight="1" x14ac:dyDescent="0.35">
      <c r="B8" s="7" t="s">
        <v>9</v>
      </c>
      <c r="C8" s="8" t="s">
        <v>14</v>
      </c>
      <c r="D8" s="8">
        <v>14000000</v>
      </c>
      <c r="E8" s="8" t="s">
        <v>4</v>
      </c>
      <c r="F8" s="39" t="s">
        <v>158</v>
      </c>
      <c r="G8" s="9"/>
    </row>
    <row r="9" spans="2:7" ht="24" customHeight="1" x14ac:dyDescent="0.35">
      <c r="B9" s="7" t="s">
        <v>11</v>
      </c>
      <c r="C9" s="8" t="s">
        <v>14</v>
      </c>
      <c r="D9" s="8">
        <v>15000000</v>
      </c>
      <c r="E9" s="8" t="s">
        <v>4</v>
      </c>
      <c r="F9" s="39" t="s">
        <v>12</v>
      </c>
      <c r="G9" s="9"/>
    </row>
    <row r="10" spans="2:7" ht="24" customHeight="1" x14ac:dyDescent="0.35">
      <c r="B10" s="7" t="s">
        <v>11</v>
      </c>
      <c r="C10" s="8" t="s">
        <v>14</v>
      </c>
      <c r="D10" s="8">
        <v>535000</v>
      </c>
      <c r="E10" s="8" t="s">
        <v>4</v>
      </c>
      <c r="F10" s="38" t="s">
        <v>159</v>
      </c>
      <c r="G10" s="9"/>
    </row>
    <row r="11" spans="2:7" ht="24" customHeight="1" x14ac:dyDescent="0.35">
      <c r="B11" s="7"/>
      <c r="C11" s="8"/>
      <c r="D11" s="8"/>
      <c r="E11" s="8"/>
      <c r="F11" s="31"/>
      <c r="G11" s="9"/>
    </row>
    <row r="12" spans="2:7" ht="24" customHeight="1" thickBot="1" x14ac:dyDescent="0.4">
      <c r="B12" s="7"/>
      <c r="C12" s="8"/>
      <c r="D12" s="8"/>
      <c r="E12" s="8"/>
      <c r="F12" s="31"/>
      <c r="G12" s="9"/>
    </row>
    <row r="13" spans="2:7" ht="22.25" customHeight="1" thickBot="1" x14ac:dyDescent="0.4">
      <c r="B13" s="359" t="s">
        <v>15</v>
      </c>
      <c r="C13" s="360"/>
      <c r="D13" s="10">
        <f>SUM(D5:D12)</f>
        <v>31729000</v>
      </c>
      <c r="E13" s="10"/>
      <c r="F13" s="11"/>
      <c r="G13" s="12"/>
    </row>
    <row r="14" spans="2:7" x14ac:dyDescent="0.35">
      <c r="B14" s="7"/>
      <c r="C14" s="8"/>
      <c r="D14" s="8"/>
      <c r="E14" s="8"/>
      <c r="F14" s="31"/>
      <c r="G14" s="9"/>
    </row>
    <row r="15" spans="2:7" ht="24" customHeight="1" x14ac:dyDescent="0.35">
      <c r="B15" s="7" t="s">
        <v>16</v>
      </c>
      <c r="C15" s="8" t="s">
        <v>14</v>
      </c>
      <c r="D15" s="8">
        <v>12000</v>
      </c>
      <c r="E15" s="8" t="s">
        <v>4</v>
      </c>
      <c r="F15" s="38" t="s">
        <v>21</v>
      </c>
      <c r="G15" s="9" t="s">
        <v>27</v>
      </c>
    </row>
    <row r="16" spans="2:7" ht="24" customHeight="1" x14ac:dyDescent="0.35">
      <c r="B16" s="7" t="s">
        <v>17</v>
      </c>
      <c r="C16" s="8" t="s">
        <v>14</v>
      </c>
      <c r="D16" s="8">
        <v>15200000</v>
      </c>
      <c r="E16" s="8" t="s">
        <v>4</v>
      </c>
      <c r="F16" s="38" t="s">
        <v>19</v>
      </c>
      <c r="G16" s="9" t="s">
        <v>18</v>
      </c>
    </row>
    <row r="17" spans="2:7" ht="24" customHeight="1" x14ac:dyDescent="0.35">
      <c r="B17" s="7" t="s">
        <v>23</v>
      </c>
      <c r="C17" s="8" t="s">
        <v>14</v>
      </c>
      <c r="D17" s="8">
        <v>982000</v>
      </c>
      <c r="E17" s="8" t="s">
        <v>4</v>
      </c>
      <c r="F17" s="38" t="s">
        <v>22</v>
      </c>
      <c r="G17" s="9" t="s">
        <v>26</v>
      </c>
    </row>
    <row r="18" spans="2:7" ht="24" customHeight="1" x14ac:dyDescent="0.35">
      <c r="B18" s="7" t="s">
        <v>11</v>
      </c>
      <c r="C18" s="8" t="s">
        <v>14</v>
      </c>
      <c r="D18" s="8">
        <v>4800000</v>
      </c>
      <c r="E18" s="8" t="s">
        <v>4</v>
      </c>
      <c r="F18" s="38" t="s">
        <v>19</v>
      </c>
      <c r="G18" s="9" t="s">
        <v>18</v>
      </c>
    </row>
    <row r="19" spans="2:7" ht="24" customHeight="1" thickBot="1" x14ac:dyDescent="0.4">
      <c r="B19" s="7"/>
      <c r="C19" s="8"/>
      <c r="D19" s="8"/>
      <c r="E19" s="8"/>
      <c r="F19" s="31"/>
      <c r="G19" s="9"/>
    </row>
    <row r="20" spans="2:7" s="13" customFormat="1" ht="21" customHeight="1" thickBot="1" x14ac:dyDescent="0.4">
      <c r="B20" s="359" t="s">
        <v>24</v>
      </c>
      <c r="C20" s="360"/>
      <c r="D20" s="10">
        <f>SUM(D15:D19)</f>
        <v>20994000</v>
      </c>
      <c r="E20" s="10"/>
      <c r="F20" s="11"/>
      <c r="G20" s="12"/>
    </row>
    <row r="21" spans="2:7" x14ac:dyDescent="0.35">
      <c r="B21" s="7"/>
      <c r="C21" s="8"/>
      <c r="D21" s="8"/>
      <c r="E21" s="8"/>
      <c r="F21" s="31"/>
      <c r="G21" s="9"/>
    </row>
    <row r="22" spans="2:7" ht="15" thickBot="1" x14ac:dyDescent="0.4">
      <c r="B22" s="14"/>
      <c r="C22" s="15"/>
      <c r="D22" s="15"/>
      <c r="E22" s="15"/>
      <c r="F22" s="41"/>
      <c r="G22" s="16"/>
    </row>
    <row r="23" spans="2:7" s="37" customFormat="1" ht="21.65" customHeight="1" thickBot="1" x14ac:dyDescent="0.4">
      <c r="B23" s="363" t="s">
        <v>25</v>
      </c>
      <c r="C23" s="364"/>
      <c r="D23" s="33">
        <f>+D13-D20</f>
        <v>10735000</v>
      </c>
      <c r="E23" s="33"/>
      <c r="F23" s="34" t="s">
        <v>28</v>
      </c>
      <c r="G23" s="35"/>
    </row>
    <row r="24" spans="2:7" ht="25.25" customHeight="1" thickBot="1" x14ac:dyDescent="0.4"/>
    <row r="25" spans="2:7" ht="21.5" thickBot="1" x14ac:dyDescent="0.4">
      <c r="B25" s="356" t="s">
        <v>30</v>
      </c>
      <c r="C25" s="357"/>
      <c r="D25" s="357"/>
      <c r="E25" s="357"/>
      <c r="F25" s="357"/>
      <c r="G25" s="358"/>
    </row>
    <row r="26" spans="2:7" ht="44" thickBot="1" x14ac:dyDescent="0.4">
      <c r="B26" s="1" t="s">
        <v>0</v>
      </c>
      <c r="C26" s="2" t="s">
        <v>13</v>
      </c>
      <c r="D26" s="2" t="s">
        <v>1</v>
      </c>
      <c r="E26" s="2" t="s">
        <v>10</v>
      </c>
      <c r="F26" s="2" t="s">
        <v>2</v>
      </c>
      <c r="G26" s="3" t="s">
        <v>6</v>
      </c>
    </row>
    <row r="27" spans="2:7" x14ac:dyDescent="0.35">
      <c r="B27" s="7"/>
      <c r="C27" s="8"/>
      <c r="D27" s="8"/>
      <c r="E27" s="8"/>
      <c r="F27" s="31"/>
      <c r="G27" s="9"/>
    </row>
    <row r="28" spans="2:7" ht="24" customHeight="1" x14ac:dyDescent="0.35">
      <c r="B28" s="7" t="s">
        <v>16</v>
      </c>
      <c r="C28" s="8" t="s">
        <v>14</v>
      </c>
      <c r="D28" s="8">
        <v>14000000</v>
      </c>
      <c r="E28" s="8" t="s">
        <v>31</v>
      </c>
      <c r="F28" s="39" t="s">
        <v>161</v>
      </c>
      <c r="G28" s="9"/>
    </row>
    <row r="29" spans="2:7" ht="24" customHeight="1" x14ac:dyDescent="0.35">
      <c r="B29" s="7" t="s">
        <v>55</v>
      </c>
      <c r="C29" s="8" t="s">
        <v>14</v>
      </c>
      <c r="D29" s="8">
        <v>5000000</v>
      </c>
      <c r="E29" s="8" t="s">
        <v>31</v>
      </c>
      <c r="F29" s="39" t="s">
        <v>171</v>
      </c>
      <c r="G29" s="9"/>
    </row>
    <row r="30" spans="2:7" ht="24" customHeight="1" x14ac:dyDescent="0.35">
      <c r="B30" s="7" t="s">
        <v>32</v>
      </c>
      <c r="C30" s="8" t="s">
        <v>14</v>
      </c>
      <c r="D30" s="8">
        <v>5000000</v>
      </c>
      <c r="E30" s="8" t="s">
        <v>31</v>
      </c>
      <c r="F30" s="39" t="s">
        <v>171</v>
      </c>
      <c r="G30" s="9"/>
    </row>
    <row r="31" spans="2:7" ht="24" customHeight="1" x14ac:dyDescent="0.35">
      <c r="B31" s="7" t="s">
        <v>57</v>
      </c>
      <c r="C31" s="8" t="s">
        <v>136</v>
      </c>
      <c r="D31" s="8">
        <v>175000</v>
      </c>
      <c r="E31" s="8"/>
      <c r="F31" s="38" t="s">
        <v>166</v>
      </c>
      <c r="G31" s="9"/>
    </row>
    <row r="32" spans="2:7" ht="24" customHeight="1" x14ac:dyDescent="0.35">
      <c r="B32" s="7" t="s">
        <v>57</v>
      </c>
      <c r="C32" s="8" t="s">
        <v>136</v>
      </c>
      <c r="D32" s="8">
        <v>200000</v>
      </c>
      <c r="E32" s="8"/>
      <c r="F32" s="38" t="s">
        <v>166</v>
      </c>
      <c r="G32" s="9"/>
    </row>
    <row r="33" spans="2:7" ht="24" customHeight="1" x14ac:dyDescent="0.35">
      <c r="B33" s="7" t="s">
        <v>57</v>
      </c>
      <c r="C33" s="8" t="s">
        <v>136</v>
      </c>
      <c r="D33" s="8">
        <v>50000</v>
      </c>
      <c r="E33" s="8"/>
      <c r="F33" s="38" t="s">
        <v>167</v>
      </c>
      <c r="G33" s="9"/>
    </row>
    <row r="34" spans="2:7" ht="24" customHeight="1" x14ac:dyDescent="0.35">
      <c r="B34" s="7" t="s">
        <v>142</v>
      </c>
      <c r="C34" s="8" t="s">
        <v>136</v>
      </c>
      <c r="D34" s="8">
        <v>50000</v>
      </c>
      <c r="E34" s="8"/>
      <c r="F34" s="38" t="s">
        <v>167</v>
      </c>
      <c r="G34" s="9"/>
    </row>
    <row r="35" spans="2:7" ht="24" customHeight="1" thickBot="1" x14ac:dyDescent="0.4">
      <c r="B35" s="7"/>
      <c r="C35" s="8"/>
      <c r="D35" s="8"/>
      <c r="E35" s="8"/>
      <c r="F35" s="31"/>
      <c r="G35" s="9"/>
    </row>
    <row r="36" spans="2:7" ht="15" thickBot="1" x14ac:dyDescent="0.4">
      <c r="B36" s="359" t="s">
        <v>15</v>
      </c>
      <c r="C36" s="360"/>
      <c r="D36" s="10">
        <f>SUM(D27:D35)</f>
        <v>24475000</v>
      </c>
      <c r="E36" s="10"/>
      <c r="F36" s="11"/>
      <c r="G36" s="12"/>
    </row>
    <row r="37" spans="2:7" ht="24" customHeight="1" x14ac:dyDescent="0.35">
      <c r="B37" s="7"/>
      <c r="C37" s="8"/>
      <c r="D37" s="8"/>
      <c r="E37" s="8"/>
      <c r="F37" s="31"/>
      <c r="G37" s="9"/>
    </row>
    <row r="38" spans="2:7" ht="24" customHeight="1" x14ac:dyDescent="0.35">
      <c r="B38" s="7" t="s">
        <v>16</v>
      </c>
      <c r="C38" s="8" t="s">
        <v>14</v>
      </c>
      <c r="D38" s="8">
        <v>14000000</v>
      </c>
      <c r="E38" s="8" t="s">
        <v>4</v>
      </c>
      <c r="F38" s="38" t="s">
        <v>33</v>
      </c>
      <c r="G38" s="9"/>
    </row>
    <row r="39" spans="2:7" ht="24" customHeight="1" x14ac:dyDescent="0.35">
      <c r="B39" s="7" t="s">
        <v>32</v>
      </c>
      <c r="C39" s="8" t="s">
        <v>14</v>
      </c>
      <c r="D39" s="8">
        <v>2000000</v>
      </c>
      <c r="E39" s="8" t="s">
        <v>31</v>
      </c>
      <c r="F39" s="39" t="s">
        <v>34</v>
      </c>
      <c r="G39" s="9"/>
    </row>
    <row r="40" spans="2:7" ht="24" customHeight="1" x14ac:dyDescent="0.35">
      <c r="B40" s="7" t="s">
        <v>32</v>
      </c>
      <c r="C40" s="8" t="s">
        <v>14</v>
      </c>
      <c r="D40" s="8">
        <v>1000000</v>
      </c>
      <c r="E40" s="8" t="s">
        <v>31</v>
      </c>
      <c r="F40" s="39" t="s">
        <v>35</v>
      </c>
      <c r="G40" s="9"/>
    </row>
    <row r="41" spans="2:7" ht="24" customHeight="1" x14ac:dyDescent="0.35">
      <c r="B41" s="7" t="s">
        <v>32</v>
      </c>
      <c r="C41" s="8" t="s">
        <v>14</v>
      </c>
      <c r="D41" s="8">
        <v>560000</v>
      </c>
      <c r="E41" s="8" t="s">
        <v>31</v>
      </c>
      <c r="F41" s="39" t="s">
        <v>36</v>
      </c>
      <c r="G41" s="9"/>
    </row>
    <row r="42" spans="2:7" ht="24" customHeight="1" x14ac:dyDescent="0.35">
      <c r="B42" s="7" t="s">
        <v>32</v>
      </c>
      <c r="C42" s="8" t="s">
        <v>14</v>
      </c>
      <c r="D42" s="8">
        <v>200000</v>
      </c>
      <c r="E42" s="8" t="s">
        <v>31</v>
      </c>
      <c r="F42" s="39" t="s">
        <v>37</v>
      </c>
      <c r="G42" s="9"/>
    </row>
    <row r="43" spans="2:7" ht="24" customHeight="1" x14ac:dyDescent="0.35">
      <c r="B43" s="7" t="s">
        <v>32</v>
      </c>
      <c r="C43" s="8" t="s">
        <v>14</v>
      </c>
      <c r="D43" s="8">
        <v>650000</v>
      </c>
      <c r="E43" s="8" t="s">
        <v>31</v>
      </c>
      <c r="F43" s="39" t="s">
        <v>38</v>
      </c>
      <c r="G43" s="9"/>
    </row>
    <row r="44" spans="2:7" ht="24" customHeight="1" x14ac:dyDescent="0.35">
      <c r="B44" s="7" t="s">
        <v>32</v>
      </c>
      <c r="C44" s="8" t="s">
        <v>14</v>
      </c>
      <c r="D44" s="8">
        <v>50000</v>
      </c>
      <c r="E44" s="8" t="s">
        <v>31</v>
      </c>
      <c r="F44" s="39" t="s">
        <v>39</v>
      </c>
      <c r="G44" s="9"/>
    </row>
    <row r="45" spans="2:7" ht="24" customHeight="1" x14ac:dyDescent="0.35">
      <c r="B45" s="7" t="s">
        <v>32</v>
      </c>
      <c r="C45" s="8" t="s">
        <v>14</v>
      </c>
      <c r="D45" s="8">
        <v>5000</v>
      </c>
      <c r="E45" s="8" t="s">
        <v>31</v>
      </c>
      <c r="F45" s="38" t="s">
        <v>40</v>
      </c>
      <c r="G45" s="9"/>
    </row>
    <row r="46" spans="2:7" ht="24" customHeight="1" x14ac:dyDescent="0.35">
      <c r="B46" s="7" t="s">
        <v>32</v>
      </c>
      <c r="C46" s="8" t="s">
        <v>14</v>
      </c>
      <c r="D46" s="8">
        <v>535000</v>
      </c>
      <c r="E46" s="8" t="s">
        <v>4</v>
      </c>
      <c r="F46" s="38" t="s">
        <v>41</v>
      </c>
      <c r="G46" s="9"/>
    </row>
    <row r="47" spans="2:7" ht="24" customHeight="1" x14ac:dyDescent="0.35">
      <c r="B47" s="7" t="s">
        <v>57</v>
      </c>
      <c r="C47" s="8" t="s">
        <v>136</v>
      </c>
      <c r="D47" s="8">
        <v>175000</v>
      </c>
      <c r="E47" s="8"/>
      <c r="F47" s="39" t="s">
        <v>165</v>
      </c>
      <c r="G47" s="9"/>
    </row>
    <row r="48" spans="2:7" ht="24" customHeight="1" x14ac:dyDescent="0.35">
      <c r="B48" s="7" t="s">
        <v>57</v>
      </c>
      <c r="C48" s="17" t="s">
        <v>136</v>
      </c>
      <c r="D48" s="17">
        <v>100000</v>
      </c>
      <c r="E48" s="17" t="s">
        <v>168</v>
      </c>
      <c r="F48" s="39" t="s">
        <v>164</v>
      </c>
      <c r="G48" s="9"/>
    </row>
    <row r="49" spans="2:7" ht="24" customHeight="1" x14ac:dyDescent="0.35">
      <c r="B49" s="7" t="s">
        <v>142</v>
      </c>
      <c r="C49" s="8" t="s">
        <v>136</v>
      </c>
      <c r="D49" s="8">
        <v>150000</v>
      </c>
      <c r="E49" s="8" t="s">
        <v>4</v>
      </c>
      <c r="F49" s="38" t="s">
        <v>162</v>
      </c>
      <c r="G49" s="9"/>
    </row>
    <row r="50" spans="2:7" ht="24" customHeight="1" x14ac:dyDescent="0.35">
      <c r="B50" s="7" t="s">
        <v>142</v>
      </c>
      <c r="C50" s="17" t="s">
        <v>136</v>
      </c>
      <c r="D50" s="17">
        <v>50000</v>
      </c>
      <c r="E50" s="17" t="s">
        <v>169</v>
      </c>
      <c r="F50" s="39" t="s">
        <v>164</v>
      </c>
      <c r="G50" s="9"/>
    </row>
    <row r="51" spans="2:7" ht="24" customHeight="1" thickBot="1" x14ac:dyDescent="0.4">
      <c r="B51" s="7"/>
      <c r="C51" s="8"/>
      <c r="D51" s="8"/>
      <c r="E51" s="8"/>
      <c r="F51" s="31"/>
      <c r="G51" s="9"/>
    </row>
    <row r="52" spans="2:7" ht="21" customHeight="1" thickBot="1" x14ac:dyDescent="0.4">
      <c r="B52" s="384" t="s">
        <v>24</v>
      </c>
      <c r="C52" s="385"/>
      <c r="D52" s="45">
        <f>SUM(D38:D51)</f>
        <v>19475000</v>
      </c>
      <c r="E52" s="45"/>
      <c r="F52" s="46"/>
      <c r="G52" s="47"/>
    </row>
    <row r="53" spans="2:7" ht="15" thickBot="1" x14ac:dyDescent="0.4">
      <c r="B53" s="7"/>
      <c r="C53" s="8"/>
      <c r="D53" s="8"/>
      <c r="E53" s="8"/>
      <c r="F53" s="31"/>
      <c r="G53" s="9"/>
    </row>
    <row r="54" spans="2:7" s="36" customFormat="1" ht="22.75" customHeight="1" thickBot="1" x14ac:dyDescent="0.4">
      <c r="B54" s="363" t="s">
        <v>163</v>
      </c>
      <c r="C54" s="364"/>
      <c r="D54" s="33">
        <f>+D36-D52</f>
        <v>5000000</v>
      </c>
      <c r="E54" s="33"/>
      <c r="F54" s="34"/>
      <c r="G54" s="35"/>
    </row>
    <row r="56" spans="2:7" ht="15" thickBot="1" x14ac:dyDescent="0.4"/>
    <row r="57" spans="2:7" ht="21.5" thickBot="1" x14ac:dyDescent="0.4">
      <c r="B57" s="356" t="s">
        <v>42</v>
      </c>
      <c r="C57" s="357"/>
      <c r="D57" s="357"/>
      <c r="E57" s="357"/>
      <c r="F57" s="357"/>
      <c r="G57" s="358"/>
    </row>
    <row r="58" spans="2:7" ht="44" thickBot="1" x14ac:dyDescent="0.4">
      <c r="B58" s="1" t="s">
        <v>0</v>
      </c>
      <c r="C58" s="2" t="s">
        <v>13</v>
      </c>
      <c r="D58" s="2" t="s">
        <v>1</v>
      </c>
      <c r="E58" s="2" t="s">
        <v>10</v>
      </c>
      <c r="F58" s="2" t="s">
        <v>2</v>
      </c>
      <c r="G58" s="3" t="s">
        <v>6</v>
      </c>
    </row>
    <row r="59" spans="2:7" ht="24" customHeight="1" x14ac:dyDescent="0.35">
      <c r="B59" s="7"/>
      <c r="C59" s="8"/>
      <c r="D59" s="8"/>
      <c r="E59" s="8"/>
      <c r="F59" s="31"/>
      <c r="G59" s="9"/>
    </row>
    <row r="60" spans="2:7" ht="24" customHeight="1" x14ac:dyDescent="0.35">
      <c r="B60" s="7" t="s">
        <v>43</v>
      </c>
      <c r="C60" s="8" t="s">
        <v>44</v>
      </c>
      <c r="D60" s="8">
        <v>3106820</v>
      </c>
      <c r="E60" s="8" t="s">
        <v>45</v>
      </c>
      <c r="F60" s="31"/>
      <c r="G60" s="9"/>
    </row>
    <row r="61" spans="2:7" ht="24" customHeight="1" x14ac:dyDescent="0.35">
      <c r="B61" s="7" t="s">
        <v>43</v>
      </c>
      <c r="C61" s="8" t="s">
        <v>14</v>
      </c>
      <c r="D61" s="8">
        <v>1354000</v>
      </c>
      <c r="E61" s="8" t="s">
        <v>45</v>
      </c>
      <c r="F61" s="38" t="s">
        <v>46</v>
      </c>
      <c r="G61" s="9"/>
    </row>
    <row r="62" spans="2:7" ht="24" customHeight="1" x14ac:dyDescent="0.35">
      <c r="B62" s="7" t="s">
        <v>47</v>
      </c>
      <c r="C62" s="8" t="s">
        <v>14</v>
      </c>
      <c r="D62" s="8">
        <v>2200000</v>
      </c>
      <c r="E62" s="8" t="s">
        <v>45</v>
      </c>
      <c r="F62" s="38" t="s">
        <v>48</v>
      </c>
      <c r="G62" s="9"/>
    </row>
    <row r="63" spans="2:7" ht="24" customHeight="1" x14ac:dyDescent="0.35">
      <c r="B63" s="7" t="s">
        <v>47</v>
      </c>
      <c r="C63" s="8" t="s">
        <v>14</v>
      </c>
      <c r="D63" s="8">
        <v>800000</v>
      </c>
      <c r="E63" s="8" t="s">
        <v>45</v>
      </c>
      <c r="F63" s="38" t="s">
        <v>46</v>
      </c>
      <c r="G63" s="9"/>
    </row>
    <row r="64" spans="2:7" ht="24" customHeight="1" x14ac:dyDescent="0.35">
      <c r="B64" s="7" t="s">
        <v>9</v>
      </c>
      <c r="C64" s="8" t="s">
        <v>14</v>
      </c>
      <c r="D64" s="8">
        <v>2700000</v>
      </c>
      <c r="E64" s="8" t="s">
        <v>45</v>
      </c>
      <c r="F64" s="38" t="s">
        <v>48</v>
      </c>
      <c r="G64" s="9"/>
    </row>
    <row r="65" spans="2:7" ht="24" customHeight="1" x14ac:dyDescent="0.35">
      <c r="B65" s="7" t="s">
        <v>9</v>
      </c>
      <c r="C65" s="8" t="s">
        <v>14</v>
      </c>
      <c r="D65" s="8">
        <v>3000000</v>
      </c>
      <c r="E65" s="8" t="s">
        <v>45</v>
      </c>
      <c r="F65" s="38" t="s">
        <v>46</v>
      </c>
      <c r="G65" s="9"/>
    </row>
    <row r="66" spans="2:7" ht="24" customHeight="1" x14ac:dyDescent="0.35">
      <c r="B66" s="7" t="s">
        <v>49</v>
      </c>
      <c r="C66" s="8" t="s">
        <v>14</v>
      </c>
      <c r="D66" s="8">
        <v>1000000</v>
      </c>
      <c r="E66" s="8" t="s">
        <v>45</v>
      </c>
      <c r="F66" s="38" t="s">
        <v>50</v>
      </c>
      <c r="G66" s="9"/>
    </row>
    <row r="67" spans="2:7" ht="24" customHeight="1" x14ac:dyDescent="0.35">
      <c r="B67" s="7" t="s">
        <v>49</v>
      </c>
      <c r="C67" s="8" t="s">
        <v>14</v>
      </c>
      <c r="D67" s="8">
        <v>350000</v>
      </c>
      <c r="E67" s="8" t="s">
        <v>45</v>
      </c>
      <c r="F67" s="38" t="s">
        <v>51</v>
      </c>
      <c r="G67" s="9"/>
    </row>
    <row r="68" spans="2:7" ht="24" customHeight="1" x14ac:dyDescent="0.35">
      <c r="B68" s="7" t="s">
        <v>17</v>
      </c>
      <c r="C68" s="8" t="s">
        <v>14</v>
      </c>
      <c r="D68" s="8">
        <v>1900000</v>
      </c>
      <c r="E68" s="8" t="s">
        <v>45</v>
      </c>
      <c r="F68" s="38" t="s">
        <v>48</v>
      </c>
      <c r="G68" s="9"/>
    </row>
    <row r="69" spans="2:7" ht="24" customHeight="1" thickBot="1" x14ac:dyDescent="0.4">
      <c r="B69" s="7"/>
      <c r="C69" s="8"/>
      <c r="D69" s="8"/>
      <c r="E69" s="8"/>
      <c r="F69" s="31"/>
      <c r="G69" s="9"/>
    </row>
    <row r="70" spans="2:7" ht="15" thickBot="1" x14ac:dyDescent="0.4">
      <c r="B70" s="359" t="s">
        <v>15</v>
      </c>
      <c r="C70" s="360"/>
      <c r="D70" s="10">
        <f>SUM(D59:D69)</f>
        <v>16410820</v>
      </c>
      <c r="E70" s="10"/>
      <c r="F70" s="11"/>
      <c r="G70" s="12"/>
    </row>
    <row r="71" spans="2:7" ht="24" customHeight="1" x14ac:dyDescent="0.35">
      <c r="B71" s="7"/>
      <c r="C71" s="8"/>
      <c r="D71" s="8"/>
      <c r="E71" s="8"/>
      <c r="F71" s="31"/>
      <c r="G71" s="9"/>
    </row>
    <row r="72" spans="2:7" ht="24" customHeight="1" x14ac:dyDescent="0.35">
      <c r="B72" s="7" t="s">
        <v>43</v>
      </c>
      <c r="C72" s="8" t="s">
        <v>14</v>
      </c>
      <c r="D72" s="8">
        <v>3844000</v>
      </c>
      <c r="E72" s="8" t="s">
        <v>52</v>
      </c>
      <c r="F72" s="38" t="s">
        <v>53</v>
      </c>
      <c r="G72" s="9"/>
    </row>
    <row r="73" spans="2:7" ht="24" customHeight="1" x14ac:dyDescent="0.35">
      <c r="B73" s="7" t="s">
        <v>43</v>
      </c>
      <c r="C73" s="8" t="s">
        <v>14</v>
      </c>
      <c r="D73" s="8">
        <v>510000</v>
      </c>
      <c r="E73" s="8" t="s">
        <v>45</v>
      </c>
      <c r="F73" s="38" t="s">
        <v>54</v>
      </c>
      <c r="G73" s="9"/>
    </row>
    <row r="74" spans="2:7" ht="24" customHeight="1" x14ac:dyDescent="0.35">
      <c r="B74" s="7" t="s">
        <v>55</v>
      </c>
      <c r="C74" s="8" t="s">
        <v>14</v>
      </c>
      <c r="D74" s="8">
        <v>500000</v>
      </c>
      <c r="E74" s="8" t="s">
        <v>45</v>
      </c>
      <c r="F74" s="39" t="s">
        <v>56</v>
      </c>
      <c r="G74" s="9"/>
    </row>
    <row r="75" spans="2:7" ht="24" customHeight="1" x14ac:dyDescent="0.35">
      <c r="B75" s="7" t="s">
        <v>9</v>
      </c>
      <c r="C75" s="8" t="s">
        <v>14</v>
      </c>
      <c r="D75" s="8">
        <v>5200000</v>
      </c>
      <c r="E75" s="8" t="s">
        <v>45</v>
      </c>
      <c r="F75" s="39" t="s">
        <v>56</v>
      </c>
      <c r="G75" s="9"/>
    </row>
    <row r="76" spans="2:7" ht="24" customHeight="1" x14ac:dyDescent="0.35">
      <c r="B76" s="7" t="s">
        <v>57</v>
      </c>
      <c r="C76" s="8" t="s">
        <v>14</v>
      </c>
      <c r="D76" s="8">
        <v>3000000</v>
      </c>
      <c r="E76" s="8" t="s">
        <v>45</v>
      </c>
      <c r="F76" s="39" t="s">
        <v>56</v>
      </c>
      <c r="G76" s="9"/>
    </row>
    <row r="77" spans="2:7" ht="24" customHeight="1" x14ac:dyDescent="0.35">
      <c r="B77" s="7" t="s">
        <v>17</v>
      </c>
      <c r="C77" s="8" t="s">
        <v>14</v>
      </c>
      <c r="D77" s="8">
        <v>3000000</v>
      </c>
      <c r="E77" s="8" t="s">
        <v>45</v>
      </c>
      <c r="F77" s="39" t="s">
        <v>56</v>
      </c>
      <c r="G77" s="9"/>
    </row>
    <row r="78" spans="2:7" ht="24" customHeight="1" x14ac:dyDescent="0.35">
      <c r="B78" s="7" t="s">
        <v>23</v>
      </c>
      <c r="C78" s="8" t="s">
        <v>14</v>
      </c>
      <c r="D78" s="8">
        <v>126820</v>
      </c>
      <c r="E78" s="8" t="s">
        <v>45</v>
      </c>
      <c r="F78" s="38" t="s">
        <v>58</v>
      </c>
      <c r="G78" s="9"/>
    </row>
    <row r="79" spans="2:7" ht="24" customHeight="1" thickBot="1" x14ac:dyDescent="0.4">
      <c r="B79" s="7"/>
      <c r="C79" s="8"/>
      <c r="D79" s="8"/>
      <c r="E79" s="8"/>
      <c r="F79" s="31"/>
      <c r="G79" s="9"/>
    </row>
    <row r="80" spans="2:7" ht="23.4" customHeight="1" thickBot="1" x14ac:dyDescent="0.4">
      <c r="B80" s="359" t="s">
        <v>24</v>
      </c>
      <c r="C80" s="360"/>
      <c r="D80" s="10">
        <f>SUM(D72:D79)</f>
        <v>16180820</v>
      </c>
      <c r="E80" s="10"/>
      <c r="F80" s="11"/>
      <c r="G80" s="12"/>
    </row>
    <row r="81" spans="2:7" ht="15" thickBot="1" x14ac:dyDescent="0.4">
      <c r="B81" s="7"/>
      <c r="C81" s="8"/>
      <c r="D81" s="8"/>
      <c r="E81" s="8"/>
      <c r="F81" s="31"/>
      <c r="G81" s="9"/>
    </row>
    <row r="82" spans="2:7" s="36" customFormat="1" ht="21.65" customHeight="1" thickBot="1" x14ac:dyDescent="0.4">
      <c r="B82" s="363" t="s">
        <v>59</v>
      </c>
      <c r="C82" s="364"/>
      <c r="D82" s="33">
        <f>+D70-D80</f>
        <v>230000</v>
      </c>
      <c r="E82" s="33"/>
      <c r="F82" s="34"/>
      <c r="G82" s="35"/>
    </row>
    <row r="84" spans="2:7" ht="15" thickBot="1" x14ac:dyDescent="0.4"/>
    <row r="85" spans="2:7" ht="21.5" thickBot="1" x14ac:dyDescent="0.4">
      <c r="B85" s="356" t="s">
        <v>60</v>
      </c>
      <c r="C85" s="357"/>
      <c r="D85" s="357"/>
      <c r="E85" s="357"/>
      <c r="F85" s="357"/>
      <c r="G85" s="358"/>
    </row>
    <row r="86" spans="2:7" ht="44" thickBot="1" x14ac:dyDescent="0.4">
      <c r="B86" s="1" t="s">
        <v>0</v>
      </c>
      <c r="C86" s="2" t="s">
        <v>13</v>
      </c>
      <c r="D86" s="2" t="s">
        <v>1</v>
      </c>
      <c r="E86" s="2" t="s">
        <v>10</v>
      </c>
      <c r="F86" s="2" t="s">
        <v>2</v>
      </c>
      <c r="G86" s="3" t="s">
        <v>6</v>
      </c>
    </row>
    <row r="87" spans="2:7" ht="24" customHeight="1" x14ac:dyDescent="0.35">
      <c r="B87" s="7"/>
      <c r="C87" s="8"/>
      <c r="D87" s="8"/>
      <c r="E87" s="8"/>
      <c r="F87" s="31"/>
      <c r="G87" s="9"/>
    </row>
    <row r="88" spans="2:7" ht="24" customHeight="1" x14ac:dyDescent="0.35">
      <c r="B88" s="7" t="s">
        <v>43</v>
      </c>
      <c r="C88" s="8" t="s">
        <v>44</v>
      </c>
      <c r="D88" s="8">
        <v>0</v>
      </c>
      <c r="E88" s="8"/>
      <c r="F88" s="31"/>
      <c r="G88" s="9"/>
    </row>
    <row r="89" spans="2:7" ht="24" customHeight="1" x14ac:dyDescent="0.35">
      <c r="B89" s="7" t="s">
        <v>43</v>
      </c>
      <c r="C89" s="8" t="s">
        <v>14</v>
      </c>
      <c r="D89" s="8">
        <v>3844000</v>
      </c>
      <c r="E89" s="8" t="s">
        <v>61</v>
      </c>
      <c r="F89" s="38" t="s">
        <v>62</v>
      </c>
      <c r="G89" s="9"/>
    </row>
    <row r="90" spans="2:7" ht="24" customHeight="1" x14ac:dyDescent="0.35">
      <c r="B90" s="7" t="s">
        <v>63</v>
      </c>
      <c r="C90" s="8" t="s">
        <v>14</v>
      </c>
      <c r="D90" s="8">
        <v>2000000</v>
      </c>
      <c r="E90" s="8" t="s">
        <v>61</v>
      </c>
      <c r="F90" s="38" t="s">
        <v>67</v>
      </c>
      <c r="G90" s="9"/>
    </row>
    <row r="91" spans="2:7" ht="24" customHeight="1" x14ac:dyDescent="0.35">
      <c r="B91" s="7" t="s">
        <v>63</v>
      </c>
      <c r="C91" s="8" t="s">
        <v>14</v>
      </c>
      <c r="D91" s="8">
        <v>500000</v>
      </c>
      <c r="E91" s="8" t="s">
        <v>61</v>
      </c>
      <c r="F91" s="38" t="s">
        <v>68</v>
      </c>
      <c r="G91" s="9"/>
    </row>
    <row r="92" spans="2:7" ht="24" customHeight="1" x14ac:dyDescent="0.35">
      <c r="B92" s="7" t="s">
        <v>64</v>
      </c>
      <c r="C92" s="8" t="s">
        <v>14</v>
      </c>
      <c r="D92" s="8">
        <v>500000</v>
      </c>
      <c r="E92" s="8" t="s">
        <v>61</v>
      </c>
      <c r="F92" s="38" t="s">
        <v>67</v>
      </c>
      <c r="G92" s="9"/>
    </row>
    <row r="93" spans="2:7" ht="24" customHeight="1" x14ac:dyDescent="0.35">
      <c r="B93" s="7" t="s">
        <v>65</v>
      </c>
      <c r="C93" s="8" t="s">
        <v>14</v>
      </c>
      <c r="D93" s="8">
        <v>700000</v>
      </c>
      <c r="E93" s="8" t="s">
        <v>61</v>
      </c>
      <c r="F93" s="38" t="s">
        <v>68</v>
      </c>
      <c r="G93" s="9"/>
    </row>
    <row r="94" spans="2:7" ht="24" customHeight="1" x14ac:dyDescent="0.35">
      <c r="B94" s="7" t="s">
        <v>49</v>
      </c>
      <c r="C94" s="8" t="s">
        <v>14</v>
      </c>
      <c r="D94" s="8">
        <v>1000000</v>
      </c>
      <c r="E94" s="8" t="s">
        <v>61</v>
      </c>
      <c r="F94" s="38" t="s">
        <v>69</v>
      </c>
      <c r="G94" s="9"/>
    </row>
    <row r="95" spans="2:7" ht="24" customHeight="1" x14ac:dyDescent="0.35">
      <c r="B95" s="7" t="s">
        <v>66</v>
      </c>
      <c r="C95" s="8" t="s">
        <v>14</v>
      </c>
      <c r="D95" s="8">
        <v>1000000</v>
      </c>
      <c r="E95" s="8" t="s">
        <v>61</v>
      </c>
      <c r="F95" s="38" t="s">
        <v>69</v>
      </c>
      <c r="G95" s="9"/>
    </row>
    <row r="96" spans="2:7" ht="24" customHeight="1" x14ac:dyDescent="0.35">
      <c r="B96" s="7" t="s">
        <v>106</v>
      </c>
      <c r="C96" s="8" t="s">
        <v>136</v>
      </c>
      <c r="D96" s="8">
        <v>100000</v>
      </c>
      <c r="E96" s="8" t="s">
        <v>61</v>
      </c>
      <c r="F96" s="38" t="s">
        <v>137</v>
      </c>
      <c r="G96" s="9"/>
    </row>
    <row r="97" spans="2:7" ht="24" customHeight="1" thickBot="1" x14ac:dyDescent="0.4">
      <c r="B97" s="7"/>
      <c r="C97" s="8"/>
      <c r="D97" s="8"/>
      <c r="E97" s="8"/>
      <c r="F97" s="31"/>
      <c r="G97" s="9"/>
    </row>
    <row r="98" spans="2:7" ht="19.75" customHeight="1" thickBot="1" x14ac:dyDescent="0.4">
      <c r="B98" s="359" t="s">
        <v>15</v>
      </c>
      <c r="C98" s="360"/>
      <c r="D98" s="10">
        <f>SUM(D87:D97)</f>
        <v>9644000</v>
      </c>
      <c r="E98" s="10"/>
      <c r="F98" s="11"/>
      <c r="G98" s="12"/>
    </row>
    <row r="99" spans="2:7" ht="24" customHeight="1" x14ac:dyDescent="0.35">
      <c r="B99" s="7"/>
      <c r="C99" s="8"/>
      <c r="D99" s="8"/>
      <c r="E99" s="8"/>
      <c r="F99" s="31"/>
      <c r="G99" s="9"/>
    </row>
    <row r="100" spans="2:7" ht="24" customHeight="1" x14ac:dyDescent="0.35">
      <c r="B100" s="7" t="s">
        <v>43</v>
      </c>
      <c r="C100" s="8" t="s">
        <v>14</v>
      </c>
      <c r="D100" s="18">
        <v>3800000</v>
      </c>
      <c r="E100" s="8" t="s">
        <v>70</v>
      </c>
      <c r="F100" s="39" t="s">
        <v>72</v>
      </c>
      <c r="G100" s="9"/>
    </row>
    <row r="101" spans="2:7" ht="24" customHeight="1" x14ac:dyDescent="0.35">
      <c r="B101" s="7"/>
      <c r="C101" s="8"/>
      <c r="D101" s="19" t="s">
        <v>75</v>
      </c>
      <c r="E101" s="8"/>
      <c r="F101" s="31"/>
      <c r="G101" s="9"/>
    </row>
    <row r="102" spans="2:7" ht="24" customHeight="1" x14ac:dyDescent="0.35">
      <c r="B102" s="7"/>
      <c r="C102" s="8" t="s">
        <v>14</v>
      </c>
      <c r="D102" s="8">
        <v>2375000</v>
      </c>
      <c r="E102" s="8" t="s">
        <v>70</v>
      </c>
      <c r="F102" s="39" t="s">
        <v>74</v>
      </c>
      <c r="G102" s="9"/>
    </row>
    <row r="103" spans="2:7" ht="24" customHeight="1" x14ac:dyDescent="0.35">
      <c r="B103" s="7"/>
      <c r="C103" s="8" t="s">
        <v>14</v>
      </c>
      <c r="D103" s="8">
        <f>+D100-D102</f>
        <v>1425000</v>
      </c>
      <c r="E103" s="8" t="s">
        <v>70</v>
      </c>
      <c r="F103" s="39"/>
      <c r="G103" s="9"/>
    </row>
    <row r="104" spans="2:7" ht="24" customHeight="1" x14ac:dyDescent="0.35">
      <c r="B104" s="7" t="s">
        <v>43</v>
      </c>
      <c r="C104" s="8" t="s">
        <v>14</v>
      </c>
      <c r="D104" s="8">
        <v>11400</v>
      </c>
      <c r="E104" s="8" t="s">
        <v>70</v>
      </c>
      <c r="F104" s="38" t="s">
        <v>71</v>
      </c>
      <c r="G104" s="9"/>
    </row>
    <row r="105" spans="2:7" ht="24" customHeight="1" x14ac:dyDescent="0.35">
      <c r="B105" s="7" t="s">
        <v>73</v>
      </c>
      <c r="C105" s="8" t="s">
        <v>14</v>
      </c>
      <c r="D105" s="8">
        <v>2500000</v>
      </c>
      <c r="E105" s="8" t="s">
        <v>70</v>
      </c>
      <c r="F105" s="39" t="s">
        <v>140</v>
      </c>
      <c r="G105" s="9"/>
    </row>
    <row r="106" spans="2:7" ht="24" customHeight="1" x14ac:dyDescent="0.35">
      <c r="B106" s="7" t="s">
        <v>76</v>
      </c>
      <c r="C106" s="8" t="s">
        <v>14</v>
      </c>
      <c r="D106" s="8">
        <v>500000</v>
      </c>
      <c r="E106" s="8" t="s">
        <v>52</v>
      </c>
      <c r="F106" s="39" t="s">
        <v>77</v>
      </c>
      <c r="G106" s="9"/>
    </row>
    <row r="107" spans="2:7" ht="24" customHeight="1" x14ac:dyDescent="0.35">
      <c r="B107" s="7" t="s">
        <v>65</v>
      </c>
      <c r="C107" s="8" t="s">
        <v>14</v>
      </c>
      <c r="D107" s="8">
        <v>700000</v>
      </c>
      <c r="E107" s="8" t="s">
        <v>52</v>
      </c>
      <c r="F107" s="39" t="s">
        <v>78</v>
      </c>
      <c r="G107" s="9"/>
    </row>
    <row r="108" spans="2:7" ht="24" customHeight="1" x14ac:dyDescent="0.35">
      <c r="B108" s="7" t="s">
        <v>66</v>
      </c>
      <c r="C108" s="8" t="s">
        <v>138</v>
      </c>
      <c r="D108" s="8">
        <v>100000</v>
      </c>
      <c r="E108" s="8"/>
      <c r="F108" s="39" t="s">
        <v>139</v>
      </c>
      <c r="G108" s="9"/>
    </row>
    <row r="109" spans="2:7" ht="24" customHeight="1" thickBot="1" x14ac:dyDescent="0.4">
      <c r="B109" s="7"/>
      <c r="C109" s="8"/>
      <c r="D109" s="8"/>
      <c r="E109" s="8"/>
      <c r="F109" s="31"/>
      <c r="G109" s="9"/>
    </row>
    <row r="110" spans="2:7" ht="25.75" customHeight="1" thickBot="1" x14ac:dyDescent="0.4">
      <c r="B110" s="359" t="s">
        <v>24</v>
      </c>
      <c r="C110" s="360"/>
      <c r="D110" s="10">
        <f>SUM(D102:D109)</f>
        <v>7611400</v>
      </c>
      <c r="E110" s="10"/>
      <c r="F110" s="11"/>
      <c r="G110" s="12"/>
    </row>
    <row r="111" spans="2:7" ht="15" thickBot="1" x14ac:dyDescent="0.4">
      <c r="B111" s="7"/>
      <c r="C111" s="8"/>
      <c r="D111" s="8"/>
      <c r="E111" s="8"/>
      <c r="F111" s="31"/>
      <c r="G111" s="9"/>
    </row>
    <row r="112" spans="2:7" s="36" customFormat="1" ht="24" customHeight="1" thickBot="1" x14ac:dyDescent="0.4">
      <c r="B112" s="363" t="s">
        <v>79</v>
      </c>
      <c r="C112" s="364"/>
      <c r="D112" s="33">
        <f>+D98-D110</f>
        <v>2032600</v>
      </c>
      <c r="E112" s="33"/>
      <c r="F112" s="34"/>
      <c r="G112" s="35"/>
    </row>
    <row r="113" spans="2:7" ht="15" thickBot="1" x14ac:dyDescent="0.4"/>
    <row r="114" spans="2:7" ht="21.5" thickBot="1" x14ac:dyDescent="0.4">
      <c r="B114" s="356" t="s">
        <v>80</v>
      </c>
      <c r="C114" s="357"/>
      <c r="D114" s="357"/>
      <c r="E114" s="357"/>
      <c r="F114" s="357"/>
      <c r="G114" s="358"/>
    </row>
    <row r="115" spans="2:7" ht="44" thickBot="1" x14ac:dyDescent="0.4">
      <c r="B115" s="1" t="s">
        <v>0</v>
      </c>
      <c r="C115" s="2" t="s">
        <v>13</v>
      </c>
      <c r="D115" s="2" t="s">
        <v>1</v>
      </c>
      <c r="E115" s="2" t="s">
        <v>10</v>
      </c>
      <c r="F115" s="2" t="s">
        <v>2</v>
      </c>
      <c r="G115" s="3" t="s">
        <v>6</v>
      </c>
    </row>
    <row r="116" spans="2:7" ht="16.25" customHeight="1" x14ac:dyDescent="0.35">
      <c r="B116" s="7"/>
      <c r="C116" s="8"/>
      <c r="D116" s="8"/>
      <c r="E116" s="8"/>
      <c r="F116" s="31"/>
      <c r="G116" s="9"/>
    </row>
    <row r="117" spans="2:7" ht="24" customHeight="1" x14ac:dyDescent="0.35">
      <c r="B117" s="7" t="s">
        <v>43</v>
      </c>
      <c r="C117" s="8" t="s">
        <v>44</v>
      </c>
      <c r="D117" s="8">
        <v>1671600</v>
      </c>
      <c r="E117" s="8"/>
      <c r="F117" s="31"/>
      <c r="G117" s="9"/>
    </row>
    <row r="118" spans="2:7" ht="24" customHeight="1" x14ac:dyDescent="0.35">
      <c r="B118" s="7" t="s">
        <v>81</v>
      </c>
      <c r="C118" s="8" t="s">
        <v>14</v>
      </c>
      <c r="D118" s="8">
        <v>1800000</v>
      </c>
      <c r="E118" s="8" t="s">
        <v>82</v>
      </c>
      <c r="F118" s="38" t="s">
        <v>83</v>
      </c>
      <c r="G118" s="9"/>
    </row>
    <row r="119" spans="2:7" ht="24" customHeight="1" x14ac:dyDescent="0.35">
      <c r="B119" s="7" t="s">
        <v>84</v>
      </c>
      <c r="C119" s="8" t="s">
        <v>14</v>
      </c>
      <c r="D119" s="8">
        <v>3000000</v>
      </c>
      <c r="E119" s="8" t="s">
        <v>82</v>
      </c>
      <c r="F119" s="38" t="s">
        <v>83</v>
      </c>
      <c r="G119" s="9"/>
    </row>
    <row r="120" spans="2:7" ht="24" customHeight="1" thickBot="1" x14ac:dyDescent="0.4">
      <c r="B120" s="7"/>
      <c r="C120" s="8"/>
      <c r="D120" s="8"/>
      <c r="E120" s="8"/>
      <c r="F120" s="31"/>
      <c r="G120" s="9"/>
    </row>
    <row r="121" spans="2:7" ht="15" thickBot="1" x14ac:dyDescent="0.4">
      <c r="B121" s="359" t="s">
        <v>15</v>
      </c>
      <c r="C121" s="360"/>
      <c r="D121" s="10">
        <f>SUM(D116:D120)</f>
        <v>6471600</v>
      </c>
      <c r="E121" s="10"/>
      <c r="F121" s="11"/>
      <c r="G121" s="12"/>
    </row>
    <row r="122" spans="2:7" ht="18" customHeight="1" x14ac:dyDescent="0.35">
      <c r="B122" s="7"/>
      <c r="C122" s="8"/>
      <c r="D122" s="8"/>
      <c r="E122" s="8"/>
      <c r="F122" s="31"/>
      <c r="G122" s="9"/>
    </row>
    <row r="123" spans="2:7" ht="25.25" customHeight="1" x14ac:dyDescent="0.35">
      <c r="B123" s="7" t="s">
        <v>88</v>
      </c>
      <c r="C123" s="8" t="s">
        <v>14</v>
      </c>
      <c r="D123" s="8">
        <v>100000</v>
      </c>
      <c r="E123" s="8" t="s">
        <v>86</v>
      </c>
      <c r="F123" s="42" t="s">
        <v>89</v>
      </c>
      <c r="G123" s="9"/>
    </row>
    <row r="124" spans="2:7" ht="24" customHeight="1" x14ac:dyDescent="0.35">
      <c r="B124" s="7" t="s">
        <v>43</v>
      </c>
      <c r="C124" s="8" t="s">
        <v>14</v>
      </c>
      <c r="D124" s="8">
        <v>1354000</v>
      </c>
      <c r="E124" s="8" t="s">
        <v>45</v>
      </c>
      <c r="F124" s="38" t="s">
        <v>85</v>
      </c>
      <c r="G124" s="9"/>
    </row>
    <row r="125" spans="2:7" ht="24" customHeight="1" x14ac:dyDescent="0.35">
      <c r="B125" s="7" t="s">
        <v>81</v>
      </c>
      <c r="C125" s="8" t="s">
        <v>14</v>
      </c>
      <c r="D125" s="8">
        <v>1000000</v>
      </c>
      <c r="E125" s="8" t="s">
        <v>86</v>
      </c>
      <c r="F125" s="39" t="s">
        <v>87</v>
      </c>
      <c r="G125" s="9"/>
    </row>
    <row r="126" spans="2:7" ht="24" customHeight="1" x14ac:dyDescent="0.35">
      <c r="B126" s="7" t="s">
        <v>47</v>
      </c>
      <c r="C126" s="8" t="s">
        <v>14</v>
      </c>
      <c r="D126" s="8">
        <v>800000</v>
      </c>
      <c r="E126" s="8" t="s">
        <v>45</v>
      </c>
      <c r="F126" s="38" t="s">
        <v>85</v>
      </c>
      <c r="G126" s="9"/>
    </row>
    <row r="127" spans="2:7" ht="24" customHeight="1" x14ac:dyDescent="0.35">
      <c r="B127" s="7" t="s">
        <v>90</v>
      </c>
      <c r="C127" s="8" t="s">
        <v>14</v>
      </c>
      <c r="D127" s="8">
        <v>20000</v>
      </c>
      <c r="E127" s="8" t="s">
        <v>86</v>
      </c>
      <c r="F127" s="39" t="s">
        <v>87</v>
      </c>
      <c r="G127" s="9"/>
    </row>
    <row r="128" spans="2:7" ht="24" customHeight="1" x14ac:dyDescent="0.35">
      <c r="B128" s="7" t="s">
        <v>9</v>
      </c>
      <c r="C128" s="8" t="s">
        <v>14</v>
      </c>
      <c r="D128" s="8">
        <v>3000000</v>
      </c>
      <c r="E128" s="8" t="s">
        <v>86</v>
      </c>
      <c r="F128" s="38" t="s">
        <v>85</v>
      </c>
      <c r="G128" s="9"/>
    </row>
    <row r="129" spans="2:12" ht="24" customHeight="1" x14ac:dyDescent="0.35">
      <c r="B129" s="7"/>
      <c r="C129" s="8"/>
      <c r="D129" s="8"/>
      <c r="E129" s="8"/>
      <c r="F129" s="31"/>
      <c r="G129" s="9"/>
    </row>
    <row r="130" spans="2:12" ht="24" customHeight="1" thickBot="1" x14ac:dyDescent="0.4">
      <c r="B130" s="7"/>
      <c r="C130" s="8"/>
      <c r="D130" s="8"/>
      <c r="E130" s="8"/>
      <c r="F130" s="31"/>
      <c r="G130" s="9"/>
    </row>
    <row r="131" spans="2:12" ht="21" customHeight="1" thickBot="1" x14ac:dyDescent="0.4">
      <c r="B131" s="359" t="s">
        <v>24</v>
      </c>
      <c r="C131" s="360"/>
      <c r="D131" s="10">
        <f>SUM(D122:D130)</f>
        <v>6274000</v>
      </c>
      <c r="E131" s="10"/>
      <c r="F131" s="11"/>
      <c r="G131" s="12"/>
    </row>
    <row r="132" spans="2:12" ht="15" thickBot="1" x14ac:dyDescent="0.4">
      <c r="B132" s="7"/>
      <c r="C132" s="8"/>
      <c r="D132" s="8"/>
      <c r="E132" s="8"/>
      <c r="F132" s="31"/>
      <c r="G132" s="9"/>
    </row>
    <row r="133" spans="2:12" s="36" customFormat="1" ht="21.65" customHeight="1" thickBot="1" x14ac:dyDescent="0.4">
      <c r="B133" s="363" t="s">
        <v>91</v>
      </c>
      <c r="C133" s="364"/>
      <c r="D133" s="33">
        <f>+D121-D131</f>
        <v>197600</v>
      </c>
      <c r="E133" s="33"/>
      <c r="F133" s="34"/>
      <c r="G133" s="35"/>
    </row>
    <row r="134" spans="2:12" ht="15" thickBot="1" x14ac:dyDescent="0.4"/>
    <row r="135" spans="2:12" ht="21.5" thickBot="1" x14ac:dyDescent="0.4">
      <c r="B135" s="356" t="s">
        <v>92</v>
      </c>
      <c r="C135" s="357"/>
      <c r="D135" s="357"/>
      <c r="E135" s="357"/>
      <c r="F135" s="357"/>
      <c r="G135" s="358"/>
    </row>
    <row r="136" spans="2:12" ht="44" thickBot="1" x14ac:dyDescent="0.4">
      <c r="B136" s="1" t="s">
        <v>0</v>
      </c>
      <c r="C136" s="2" t="s">
        <v>13</v>
      </c>
      <c r="D136" s="2" t="s">
        <v>1</v>
      </c>
      <c r="E136" s="2" t="s">
        <v>10</v>
      </c>
      <c r="F136" s="2" t="s">
        <v>2</v>
      </c>
      <c r="G136" s="3" t="s">
        <v>6</v>
      </c>
    </row>
    <row r="137" spans="2:12" x14ac:dyDescent="0.35">
      <c r="B137" s="7"/>
      <c r="C137" s="8"/>
      <c r="D137" s="8"/>
      <c r="E137" s="8"/>
      <c r="F137" s="31"/>
      <c r="G137" s="9"/>
    </row>
    <row r="138" spans="2:12" x14ac:dyDescent="0.35">
      <c r="B138" s="7" t="s">
        <v>141</v>
      </c>
      <c r="C138" s="8" t="s">
        <v>44</v>
      </c>
      <c r="D138" s="8">
        <v>659750</v>
      </c>
      <c r="E138" s="8" t="s">
        <v>94</v>
      </c>
      <c r="F138" s="31"/>
      <c r="G138" s="9"/>
    </row>
    <row r="139" spans="2:12" ht="15" x14ac:dyDescent="0.35">
      <c r="B139" s="7" t="s">
        <v>64</v>
      </c>
      <c r="C139" s="8" t="s">
        <v>14</v>
      </c>
      <c r="D139" s="8">
        <v>1800000</v>
      </c>
      <c r="E139" s="8" t="s">
        <v>148</v>
      </c>
      <c r="F139" s="38" t="s">
        <v>118</v>
      </c>
      <c r="G139" s="9"/>
      <c r="I139" s="27" t="s">
        <v>94</v>
      </c>
      <c r="J139" s="27">
        <v>1500000</v>
      </c>
      <c r="K139" s="28" t="s">
        <v>144</v>
      </c>
      <c r="L139" s="29" t="s">
        <v>141</v>
      </c>
    </row>
    <row r="140" spans="2:12" ht="15" x14ac:dyDescent="0.3">
      <c r="B140" s="7" t="s">
        <v>134</v>
      </c>
      <c r="C140" s="8" t="s">
        <v>14</v>
      </c>
      <c r="D140" s="8">
        <v>2000000</v>
      </c>
      <c r="E140" s="8" t="s">
        <v>148</v>
      </c>
      <c r="F140" s="38" t="s">
        <v>160</v>
      </c>
      <c r="G140" s="9"/>
      <c r="I140" s="24" t="s">
        <v>94</v>
      </c>
      <c r="J140" s="24">
        <v>1800000</v>
      </c>
      <c r="K140" s="25" t="s">
        <v>144</v>
      </c>
      <c r="L140" s="22" t="s">
        <v>64</v>
      </c>
    </row>
    <row r="141" spans="2:12" ht="15" x14ac:dyDescent="0.3">
      <c r="B141" s="7" t="s">
        <v>134</v>
      </c>
      <c r="C141" s="8" t="s">
        <v>14</v>
      </c>
      <c r="D141" s="8">
        <v>1000000</v>
      </c>
      <c r="E141" s="8" t="s">
        <v>148</v>
      </c>
      <c r="F141" s="38" t="s">
        <v>118</v>
      </c>
      <c r="G141" s="9"/>
      <c r="I141" s="21" t="s">
        <v>94</v>
      </c>
      <c r="J141" s="24">
        <v>2000000</v>
      </c>
      <c r="K141" s="25" t="s">
        <v>144</v>
      </c>
      <c r="L141" s="22" t="s">
        <v>134</v>
      </c>
    </row>
    <row r="142" spans="2:12" ht="15" x14ac:dyDescent="0.3">
      <c r="B142" s="7" t="s">
        <v>17</v>
      </c>
      <c r="C142" s="8" t="s">
        <v>14</v>
      </c>
      <c r="D142" s="8">
        <v>500000</v>
      </c>
      <c r="E142" s="8" t="s">
        <v>94</v>
      </c>
      <c r="F142" s="38" t="s">
        <v>117</v>
      </c>
      <c r="G142" s="9"/>
      <c r="I142" s="21" t="s">
        <v>143</v>
      </c>
      <c r="J142" s="23">
        <v>1000000</v>
      </c>
      <c r="K142" s="25" t="s">
        <v>144</v>
      </c>
      <c r="L142" s="22" t="s">
        <v>134</v>
      </c>
    </row>
    <row r="143" spans="2:12" ht="15" x14ac:dyDescent="0.3">
      <c r="B143" s="7" t="s">
        <v>17</v>
      </c>
      <c r="C143" s="8" t="s">
        <v>14</v>
      </c>
      <c r="D143" s="8">
        <v>1720000</v>
      </c>
      <c r="E143" s="8" t="s">
        <v>94</v>
      </c>
      <c r="F143" s="38" t="s">
        <v>118</v>
      </c>
      <c r="G143" s="9"/>
      <c r="I143" s="21" t="s">
        <v>94</v>
      </c>
      <c r="J143" s="24">
        <v>1720000</v>
      </c>
      <c r="K143" s="26" t="s">
        <v>144</v>
      </c>
      <c r="L143" s="22" t="s">
        <v>17</v>
      </c>
    </row>
    <row r="144" spans="2:12" ht="15" x14ac:dyDescent="0.3">
      <c r="B144" s="7" t="s">
        <v>17</v>
      </c>
      <c r="C144" s="8" t="s">
        <v>14</v>
      </c>
      <c r="D144" s="8">
        <v>730000</v>
      </c>
      <c r="E144" s="8" t="s">
        <v>94</v>
      </c>
      <c r="F144" s="38" t="s">
        <v>119</v>
      </c>
      <c r="G144" s="9"/>
      <c r="I144" s="21" t="s">
        <v>146</v>
      </c>
      <c r="J144" s="24">
        <v>730000</v>
      </c>
      <c r="K144" s="26" t="s">
        <v>144</v>
      </c>
      <c r="L144" s="22" t="s">
        <v>17</v>
      </c>
    </row>
    <row r="145" spans="2:12" ht="15" x14ac:dyDescent="0.3">
      <c r="B145" s="32" t="s">
        <v>57</v>
      </c>
      <c r="C145" s="20" t="s">
        <v>14</v>
      </c>
      <c r="D145" s="20">
        <v>1300000</v>
      </c>
      <c r="E145" s="20" t="s">
        <v>86</v>
      </c>
      <c r="F145" s="39" t="s">
        <v>120</v>
      </c>
      <c r="G145" s="43" t="s">
        <v>121</v>
      </c>
      <c r="I145" s="21" t="s">
        <v>143</v>
      </c>
      <c r="J145" s="24">
        <v>500000</v>
      </c>
      <c r="K145" s="26" t="s">
        <v>144</v>
      </c>
      <c r="L145" s="22" t="s">
        <v>17</v>
      </c>
    </row>
    <row r="146" spans="2:12" x14ac:dyDescent="0.35">
      <c r="B146" s="7"/>
      <c r="C146" s="8"/>
      <c r="D146" s="8"/>
      <c r="E146" s="8"/>
      <c r="F146" s="31"/>
      <c r="G146" s="9"/>
    </row>
    <row r="147" spans="2:12" ht="15" thickBot="1" x14ac:dyDescent="0.4">
      <c r="B147" s="7"/>
      <c r="C147" s="8"/>
      <c r="D147" s="8"/>
      <c r="E147" s="8"/>
      <c r="F147" s="31"/>
      <c r="G147" s="9"/>
      <c r="J147" s="30">
        <f>SUM(J139:J146)</f>
        <v>9250000</v>
      </c>
    </row>
    <row r="148" spans="2:12" ht="15" thickBot="1" x14ac:dyDescent="0.4">
      <c r="B148" s="359" t="s">
        <v>15</v>
      </c>
      <c r="C148" s="360"/>
      <c r="D148" s="10">
        <f>SUM(D137:D147)</f>
        <v>9709750</v>
      </c>
      <c r="E148" s="10"/>
      <c r="F148" s="11"/>
      <c r="G148" s="12"/>
      <c r="J148" s="30"/>
    </row>
    <row r="149" spans="2:12" x14ac:dyDescent="0.35">
      <c r="B149" s="7"/>
      <c r="C149" s="8"/>
      <c r="D149" s="8"/>
      <c r="E149" s="8"/>
      <c r="F149" s="31"/>
      <c r="G149" s="9"/>
    </row>
    <row r="150" spans="2:12" x14ac:dyDescent="0.35">
      <c r="B150" s="7"/>
      <c r="C150" s="8"/>
      <c r="D150" s="8"/>
      <c r="E150" s="8"/>
      <c r="F150" s="31"/>
      <c r="G150" s="9"/>
    </row>
    <row r="151" spans="2:12" x14ac:dyDescent="0.35">
      <c r="B151" s="7" t="s">
        <v>93</v>
      </c>
      <c r="C151" s="8" t="s">
        <v>14</v>
      </c>
      <c r="D151" s="8">
        <v>367000</v>
      </c>
      <c r="E151" s="8" t="s">
        <v>94</v>
      </c>
      <c r="F151" s="39" t="s">
        <v>95</v>
      </c>
      <c r="G151" s="9" t="s">
        <v>100</v>
      </c>
    </row>
    <row r="152" spans="2:12" x14ac:dyDescent="0.35">
      <c r="B152" s="7" t="s">
        <v>93</v>
      </c>
      <c r="C152" s="8" t="s">
        <v>14</v>
      </c>
      <c r="D152" s="8">
        <v>93000</v>
      </c>
      <c r="E152" s="8" t="s">
        <v>94</v>
      </c>
      <c r="F152" s="39" t="s">
        <v>96</v>
      </c>
      <c r="G152" s="9" t="s">
        <v>99</v>
      </c>
    </row>
    <row r="153" spans="2:12" x14ac:dyDescent="0.35">
      <c r="B153" s="7" t="s">
        <v>93</v>
      </c>
      <c r="C153" s="8" t="s">
        <v>14</v>
      </c>
      <c r="D153" s="8">
        <v>39000</v>
      </c>
      <c r="E153" s="8" t="s">
        <v>94</v>
      </c>
      <c r="F153" s="39" t="s">
        <v>97</v>
      </c>
      <c r="G153" s="9" t="s">
        <v>98</v>
      </c>
    </row>
    <row r="154" spans="2:12" x14ac:dyDescent="0.35">
      <c r="B154" s="7" t="s">
        <v>93</v>
      </c>
      <c r="C154" s="8" t="s">
        <v>14</v>
      </c>
      <c r="D154" s="8">
        <v>46500</v>
      </c>
      <c r="E154" s="8" t="s">
        <v>94</v>
      </c>
      <c r="F154" s="39" t="s">
        <v>96</v>
      </c>
      <c r="G154" s="9" t="s">
        <v>101</v>
      </c>
    </row>
    <row r="155" spans="2:12" x14ac:dyDescent="0.35">
      <c r="B155" s="7" t="s">
        <v>93</v>
      </c>
      <c r="C155" s="8" t="s">
        <v>14</v>
      </c>
      <c r="D155" s="8">
        <v>66000</v>
      </c>
      <c r="E155" s="8" t="s">
        <v>94</v>
      </c>
      <c r="F155" s="39" t="s">
        <v>95</v>
      </c>
      <c r="G155" s="9" t="s">
        <v>102</v>
      </c>
    </row>
    <row r="156" spans="2:12" x14ac:dyDescent="0.35">
      <c r="B156" s="7" t="s">
        <v>93</v>
      </c>
      <c r="C156" s="8" t="s">
        <v>14</v>
      </c>
      <c r="D156" s="8">
        <v>19500</v>
      </c>
      <c r="E156" s="8" t="s">
        <v>94</v>
      </c>
      <c r="F156" s="39" t="s">
        <v>97</v>
      </c>
      <c r="G156" s="9" t="s">
        <v>103</v>
      </c>
    </row>
    <row r="157" spans="2:12" x14ac:dyDescent="0.35">
      <c r="B157" s="7" t="s">
        <v>93</v>
      </c>
      <c r="C157" s="8" t="s">
        <v>14</v>
      </c>
      <c r="D157" s="8">
        <v>5000</v>
      </c>
      <c r="E157" s="8" t="s">
        <v>94</v>
      </c>
      <c r="F157" s="39" t="s">
        <v>96</v>
      </c>
      <c r="G157" s="9" t="s">
        <v>104</v>
      </c>
    </row>
    <row r="158" spans="2:12" x14ac:dyDescent="0.35">
      <c r="B158" s="7" t="s">
        <v>93</v>
      </c>
      <c r="C158" s="8" t="s">
        <v>14</v>
      </c>
      <c r="D158" s="8">
        <v>11410</v>
      </c>
      <c r="E158" s="8" t="s">
        <v>94</v>
      </c>
      <c r="F158" s="39" t="s">
        <v>105</v>
      </c>
      <c r="G158" s="9"/>
    </row>
    <row r="159" spans="2:12" x14ac:dyDescent="0.35">
      <c r="B159" s="7"/>
      <c r="C159" s="8"/>
      <c r="D159" s="8"/>
      <c r="E159" s="8"/>
      <c r="F159" s="39"/>
      <c r="G159" s="9"/>
    </row>
    <row r="160" spans="2:12" x14ac:dyDescent="0.35">
      <c r="B160" s="7" t="s">
        <v>81</v>
      </c>
      <c r="C160" s="8" t="s">
        <v>14</v>
      </c>
      <c r="D160" s="8">
        <v>1800000</v>
      </c>
      <c r="E160" s="8" t="s">
        <v>86</v>
      </c>
      <c r="F160" s="38" t="s">
        <v>149</v>
      </c>
      <c r="G160" s="9"/>
    </row>
    <row r="161" spans="2:7" x14ac:dyDescent="0.35">
      <c r="B161" s="7" t="s">
        <v>84</v>
      </c>
      <c r="C161" s="8" t="s">
        <v>14</v>
      </c>
      <c r="D161" s="8">
        <v>3000000</v>
      </c>
      <c r="E161" s="8" t="s">
        <v>86</v>
      </c>
      <c r="F161" s="38" t="s">
        <v>149</v>
      </c>
      <c r="G161" s="9"/>
    </row>
    <row r="162" spans="2:7" x14ac:dyDescent="0.35">
      <c r="B162" s="7"/>
      <c r="C162" s="8"/>
      <c r="D162" s="8"/>
      <c r="E162" s="8"/>
      <c r="F162" s="39"/>
      <c r="G162" s="9"/>
    </row>
    <row r="163" spans="2:7" ht="29" x14ac:dyDescent="0.35">
      <c r="B163" s="7" t="s">
        <v>106</v>
      </c>
      <c r="C163" s="8" t="s">
        <v>14</v>
      </c>
      <c r="D163" s="8">
        <v>1380000</v>
      </c>
      <c r="E163" s="8" t="s">
        <v>94</v>
      </c>
      <c r="F163" s="42" t="s">
        <v>150</v>
      </c>
      <c r="G163" s="9" t="s">
        <v>100</v>
      </c>
    </row>
    <row r="164" spans="2:7" x14ac:dyDescent="0.35">
      <c r="B164" s="7" t="s">
        <v>106</v>
      </c>
      <c r="C164" s="8" t="s">
        <v>14</v>
      </c>
      <c r="D164" s="8">
        <v>98300</v>
      </c>
      <c r="E164" s="8" t="s">
        <v>94</v>
      </c>
      <c r="F164" s="39" t="s">
        <v>151</v>
      </c>
      <c r="G164" s="9" t="s">
        <v>99</v>
      </c>
    </row>
    <row r="165" spans="2:7" x14ac:dyDescent="0.35">
      <c r="B165" s="7" t="s">
        <v>106</v>
      </c>
      <c r="C165" s="8" t="s">
        <v>14</v>
      </c>
      <c r="D165" s="8">
        <v>229500</v>
      </c>
      <c r="E165" s="8" t="s">
        <v>94</v>
      </c>
      <c r="F165" s="39" t="s">
        <v>155</v>
      </c>
      <c r="G165" s="9" t="s">
        <v>108</v>
      </c>
    </row>
    <row r="166" spans="2:7" x14ac:dyDescent="0.35">
      <c r="B166" s="7" t="s">
        <v>106</v>
      </c>
      <c r="C166" s="8" t="s">
        <v>14</v>
      </c>
      <c r="D166" s="8">
        <v>210300</v>
      </c>
      <c r="E166" s="8" t="s">
        <v>94</v>
      </c>
      <c r="F166" s="39" t="s">
        <v>154</v>
      </c>
      <c r="G166" s="9" t="s">
        <v>107</v>
      </c>
    </row>
    <row r="167" spans="2:7" x14ac:dyDescent="0.35">
      <c r="B167" s="7" t="s">
        <v>106</v>
      </c>
      <c r="C167" s="8" t="s">
        <v>14</v>
      </c>
      <c r="D167" s="8">
        <v>82600</v>
      </c>
      <c r="E167" s="8" t="s">
        <v>94</v>
      </c>
      <c r="F167" s="39" t="s">
        <v>152</v>
      </c>
      <c r="G167" s="9" t="s">
        <v>109</v>
      </c>
    </row>
    <row r="168" spans="2:7" x14ac:dyDescent="0.35">
      <c r="B168" s="7" t="s">
        <v>106</v>
      </c>
      <c r="C168" s="8" t="s">
        <v>14</v>
      </c>
      <c r="D168" s="8">
        <v>69200</v>
      </c>
      <c r="E168" s="8" t="s">
        <v>94</v>
      </c>
      <c r="F168" s="39" t="s">
        <v>153</v>
      </c>
      <c r="G168" s="9" t="s">
        <v>98</v>
      </c>
    </row>
    <row r="169" spans="2:7" ht="29" x14ac:dyDescent="0.35">
      <c r="B169" s="7" t="s">
        <v>106</v>
      </c>
      <c r="C169" s="8" t="s">
        <v>14</v>
      </c>
      <c r="D169" s="8">
        <v>345000</v>
      </c>
      <c r="E169" s="8" t="s">
        <v>94</v>
      </c>
      <c r="F169" s="42" t="s">
        <v>150</v>
      </c>
      <c r="G169" s="9" t="s">
        <v>102</v>
      </c>
    </row>
    <row r="170" spans="2:7" x14ac:dyDescent="0.35">
      <c r="B170" s="7" t="s">
        <v>106</v>
      </c>
      <c r="C170" s="8" t="s">
        <v>14</v>
      </c>
      <c r="D170" s="8">
        <v>163900</v>
      </c>
      <c r="E170" s="8" t="s">
        <v>94</v>
      </c>
      <c r="F170" s="39" t="s">
        <v>156</v>
      </c>
      <c r="G170" s="9" t="s">
        <v>101</v>
      </c>
    </row>
    <row r="171" spans="2:7" x14ac:dyDescent="0.35">
      <c r="B171" s="7" t="s">
        <v>106</v>
      </c>
      <c r="C171" s="8" t="s">
        <v>14</v>
      </c>
      <c r="D171" s="8">
        <v>41300</v>
      </c>
      <c r="E171" s="8" t="s">
        <v>94</v>
      </c>
      <c r="F171" s="39" t="s">
        <v>152</v>
      </c>
      <c r="G171" s="9" t="s">
        <v>110</v>
      </c>
    </row>
    <row r="172" spans="2:7" x14ac:dyDescent="0.35">
      <c r="B172" s="7" t="s">
        <v>106</v>
      </c>
      <c r="C172" s="8" t="s">
        <v>14</v>
      </c>
      <c r="D172" s="8">
        <v>105200</v>
      </c>
      <c r="E172" s="8" t="s">
        <v>94</v>
      </c>
      <c r="F172" s="39" t="s">
        <v>154</v>
      </c>
      <c r="G172" s="9" t="s">
        <v>111</v>
      </c>
    </row>
    <row r="173" spans="2:7" x14ac:dyDescent="0.35">
      <c r="B173" s="7" t="s">
        <v>106</v>
      </c>
      <c r="C173" s="8" t="s">
        <v>14</v>
      </c>
      <c r="D173" s="8">
        <v>34600</v>
      </c>
      <c r="E173" s="8" t="s">
        <v>94</v>
      </c>
      <c r="F173" s="39" t="s">
        <v>153</v>
      </c>
      <c r="G173" s="9" t="s">
        <v>112</v>
      </c>
    </row>
    <row r="174" spans="2:7" x14ac:dyDescent="0.35">
      <c r="B174" s="7" t="s">
        <v>106</v>
      </c>
      <c r="C174" s="8" t="s">
        <v>14</v>
      </c>
      <c r="D174" s="8">
        <v>189083</v>
      </c>
      <c r="E174" s="8" t="s">
        <v>94</v>
      </c>
      <c r="F174" s="39" t="s">
        <v>113</v>
      </c>
      <c r="G174" s="9" t="s">
        <v>100</v>
      </c>
    </row>
    <row r="175" spans="2:7" x14ac:dyDescent="0.35">
      <c r="B175" s="7" t="s">
        <v>106</v>
      </c>
      <c r="C175" s="8" t="s">
        <v>14</v>
      </c>
      <c r="D175" s="8">
        <v>200000</v>
      </c>
      <c r="E175" s="8" t="s">
        <v>94</v>
      </c>
      <c r="F175" s="39" t="s">
        <v>114</v>
      </c>
      <c r="G175" s="9" t="s">
        <v>100</v>
      </c>
    </row>
    <row r="176" spans="2:7" ht="29" x14ac:dyDescent="0.35">
      <c r="B176" s="7" t="s">
        <v>106</v>
      </c>
      <c r="C176" s="8" t="s">
        <v>14</v>
      </c>
      <c r="D176" s="8">
        <v>804000</v>
      </c>
      <c r="E176" s="8" t="s">
        <v>94</v>
      </c>
      <c r="F176" s="42" t="s">
        <v>115</v>
      </c>
      <c r="G176" s="9" t="s">
        <v>100</v>
      </c>
    </row>
    <row r="177" spans="2:7" x14ac:dyDescent="0.35">
      <c r="B177" s="7" t="s">
        <v>106</v>
      </c>
      <c r="C177" s="8" t="s">
        <v>14</v>
      </c>
      <c r="D177" s="8">
        <v>297007</v>
      </c>
      <c r="E177" s="8" t="s">
        <v>94</v>
      </c>
      <c r="F177" s="39" t="s">
        <v>116</v>
      </c>
      <c r="G177" s="9" t="s">
        <v>100</v>
      </c>
    </row>
    <row r="178" spans="2:7" x14ac:dyDescent="0.35">
      <c r="B178" s="7"/>
      <c r="C178" s="8"/>
      <c r="D178" s="8"/>
      <c r="E178" s="8"/>
      <c r="F178" s="31"/>
      <c r="G178" s="9"/>
    </row>
    <row r="179" spans="2:7" ht="15" thickBot="1" x14ac:dyDescent="0.4">
      <c r="B179" s="7"/>
      <c r="C179" s="8"/>
      <c r="D179" s="8"/>
      <c r="E179" s="8"/>
      <c r="F179" s="31"/>
      <c r="G179" s="9"/>
    </row>
    <row r="180" spans="2:7" ht="15" thickBot="1" x14ac:dyDescent="0.4">
      <c r="B180" s="359" t="s">
        <v>24</v>
      </c>
      <c r="C180" s="360"/>
      <c r="D180" s="10">
        <f>SUM(D151:D179)</f>
        <v>9697400</v>
      </c>
      <c r="E180" s="10"/>
      <c r="F180" s="11"/>
      <c r="G180" s="12"/>
    </row>
    <row r="181" spans="2:7" ht="15" thickBot="1" x14ac:dyDescent="0.4">
      <c r="B181" s="7"/>
      <c r="C181" s="8"/>
      <c r="D181" s="8"/>
      <c r="E181" s="8"/>
      <c r="F181" s="31"/>
      <c r="G181" s="9"/>
    </row>
    <row r="182" spans="2:7" s="36" customFormat="1" ht="19" thickBot="1" x14ac:dyDescent="0.4">
      <c r="B182" s="363" t="s">
        <v>122</v>
      </c>
      <c r="C182" s="364"/>
      <c r="D182" s="33">
        <f>+D148-D180</f>
        <v>12350</v>
      </c>
      <c r="E182" s="33"/>
      <c r="F182" s="34"/>
      <c r="G182" s="35"/>
    </row>
    <row r="199" spans="3:4" x14ac:dyDescent="0.35">
      <c r="C199" s="5">
        <v>1425000</v>
      </c>
      <c r="D199" s="5">
        <f>+C199*0.007</f>
        <v>9975</v>
      </c>
    </row>
    <row r="200" spans="3:4" x14ac:dyDescent="0.35">
      <c r="C200" s="5">
        <v>2500000</v>
      </c>
      <c r="D200" s="5">
        <f>+C200*0.007</f>
        <v>17500</v>
      </c>
    </row>
    <row r="201" spans="3:4" x14ac:dyDescent="0.35">
      <c r="C201" s="5">
        <v>500000</v>
      </c>
      <c r="D201" s="5">
        <f t="shared" ref="D201:D202" si="0">+C201*0.007</f>
        <v>3500</v>
      </c>
    </row>
    <row r="202" spans="3:4" x14ac:dyDescent="0.35">
      <c r="C202" s="5">
        <v>700000</v>
      </c>
      <c r="D202" s="5">
        <f t="shared" si="0"/>
        <v>4900</v>
      </c>
    </row>
    <row r="203" spans="3:4" x14ac:dyDescent="0.35">
      <c r="C203" s="5">
        <v>10000000</v>
      </c>
      <c r="D203" s="5">
        <f>+C203*0.003</f>
        <v>30000</v>
      </c>
    </row>
    <row r="205" spans="3:4" x14ac:dyDescent="0.35">
      <c r="C205" s="48" t="s">
        <v>170</v>
      </c>
      <c r="D205" s="48">
        <f>SUM(D199:D204)</f>
        <v>65875</v>
      </c>
    </row>
    <row r="207" spans="3:4" x14ac:dyDescent="0.35">
      <c r="D207" s="5">
        <v>625000</v>
      </c>
    </row>
    <row r="208" spans="3:4" x14ac:dyDescent="0.35">
      <c r="D208" s="5">
        <f>+D207-D205</f>
        <v>559125</v>
      </c>
    </row>
  </sheetData>
  <mergeCells count="24">
    <mergeCell ref="B182:C182"/>
    <mergeCell ref="B133:C133"/>
    <mergeCell ref="B135:G135"/>
    <mergeCell ref="B80:C80"/>
    <mergeCell ref="B121:C121"/>
    <mergeCell ref="B131:C131"/>
    <mergeCell ref="B148:C148"/>
    <mergeCell ref="B180:C180"/>
    <mergeCell ref="B3:G3"/>
    <mergeCell ref="B25:G25"/>
    <mergeCell ref="B57:G57"/>
    <mergeCell ref="B85:G85"/>
    <mergeCell ref="B114:G114"/>
    <mergeCell ref="B13:C13"/>
    <mergeCell ref="B20:C20"/>
    <mergeCell ref="B98:C98"/>
    <mergeCell ref="B110:C110"/>
    <mergeCell ref="B112:C112"/>
    <mergeCell ref="B82:C82"/>
    <mergeCell ref="B54:C54"/>
    <mergeCell ref="B23:C23"/>
    <mergeCell ref="B36:C36"/>
    <mergeCell ref="B52:C52"/>
    <mergeCell ref="B70:C70"/>
  </mergeCells>
  <pageMargins left="0.7" right="0.7" top="0.75" bottom="0.75" header="0.3" footer="0.3"/>
  <pageSetup scale="70" orientation="portrait" r:id="rId1"/>
  <rowBreaks count="5" manualBreakCount="5">
    <brk id="23" max="16383" man="1"/>
    <brk id="54" max="16383" man="1"/>
    <brk id="82" max="16383" man="1"/>
    <brk id="112" max="16383" man="1"/>
    <brk id="134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218"/>
  <sheetViews>
    <sheetView zoomScale="85" zoomScaleNormal="85" workbookViewId="0">
      <selection activeCell="F12" sqref="F12"/>
    </sheetView>
  </sheetViews>
  <sheetFormatPr defaultColWidth="8.90625" defaultRowHeight="14.5" x14ac:dyDescent="0.35"/>
  <cols>
    <col min="1" max="1" width="8.90625" style="6"/>
    <col min="2" max="2" width="12.6328125" style="5" bestFit="1" customWidth="1"/>
    <col min="3" max="3" width="15.90625" style="5" bestFit="1" customWidth="1"/>
    <col min="4" max="4" width="11.6328125" style="5" customWidth="1"/>
    <col min="5" max="5" width="13.90625" style="5" bestFit="1" customWidth="1"/>
    <col min="6" max="6" width="47.54296875" style="40" customWidth="1"/>
    <col min="7" max="7" width="39.453125" style="5" customWidth="1"/>
    <col min="8" max="8" width="8.90625" style="6"/>
    <col min="9" max="9" width="10.453125" style="6" bestFit="1" customWidth="1"/>
    <col min="10" max="10" width="9.54296875" style="6" bestFit="1" customWidth="1"/>
    <col min="11" max="11" width="8.90625" style="6"/>
    <col min="12" max="12" width="10.81640625" style="6" bestFit="1" customWidth="1"/>
    <col min="13" max="16384" width="8.90625" style="6"/>
  </cols>
  <sheetData>
    <row r="2" spans="2:7" ht="15" thickBot="1" x14ac:dyDescent="0.4"/>
    <row r="3" spans="2:7" ht="21.5" thickBot="1" x14ac:dyDescent="0.4">
      <c r="B3" s="356" t="s">
        <v>29</v>
      </c>
      <c r="C3" s="357"/>
      <c r="D3" s="357"/>
      <c r="E3" s="357"/>
      <c r="F3" s="357"/>
      <c r="G3" s="358"/>
    </row>
    <row r="4" spans="2:7" s="4" customFormat="1" ht="44" thickBot="1" x14ac:dyDescent="0.4">
      <c r="B4" s="1" t="s">
        <v>0</v>
      </c>
      <c r="C4" s="2" t="s">
        <v>13</v>
      </c>
      <c r="D4" s="2" t="s">
        <v>1</v>
      </c>
      <c r="E4" s="2" t="s">
        <v>10</v>
      </c>
      <c r="F4" s="2" t="s">
        <v>2</v>
      </c>
      <c r="G4" s="3" t="s">
        <v>6</v>
      </c>
    </row>
    <row r="5" spans="2:7" ht="24" customHeight="1" x14ac:dyDescent="0.35">
      <c r="B5" s="7" t="s">
        <v>3</v>
      </c>
      <c r="C5" s="8" t="s">
        <v>14</v>
      </c>
      <c r="D5" s="8">
        <v>500000</v>
      </c>
      <c r="E5" s="8" t="s">
        <v>4</v>
      </c>
      <c r="F5" s="38" t="s">
        <v>172</v>
      </c>
      <c r="G5" s="9"/>
    </row>
    <row r="6" spans="2:7" ht="24" customHeight="1" x14ac:dyDescent="0.35">
      <c r="B6" s="7" t="s">
        <v>7</v>
      </c>
      <c r="C6" s="8" t="s">
        <v>14</v>
      </c>
      <c r="D6" s="8">
        <v>500000</v>
      </c>
      <c r="E6" s="8" t="s">
        <v>4</v>
      </c>
      <c r="F6" s="38" t="s">
        <v>8</v>
      </c>
      <c r="G6" s="9" t="s">
        <v>175</v>
      </c>
    </row>
    <row r="7" spans="2:7" ht="24" customHeight="1" x14ac:dyDescent="0.35">
      <c r="B7" s="7" t="s">
        <v>16</v>
      </c>
      <c r="C7" s="8" t="s">
        <v>14</v>
      </c>
      <c r="D7" s="8">
        <v>1194000</v>
      </c>
      <c r="E7" s="8" t="s">
        <v>4</v>
      </c>
      <c r="F7" s="38" t="s">
        <v>157</v>
      </c>
      <c r="G7" s="9" t="s">
        <v>18</v>
      </c>
    </row>
    <row r="8" spans="2:7" ht="24" customHeight="1" x14ac:dyDescent="0.35">
      <c r="B8" s="7" t="s">
        <v>9</v>
      </c>
      <c r="C8" s="8" t="s">
        <v>14</v>
      </c>
      <c r="D8" s="8">
        <v>14000000</v>
      </c>
      <c r="E8" s="8" t="s">
        <v>4</v>
      </c>
      <c r="F8" s="38" t="s">
        <v>173</v>
      </c>
      <c r="G8" s="9"/>
    </row>
    <row r="9" spans="2:7" ht="24" customHeight="1" x14ac:dyDescent="0.35">
      <c r="B9" s="7" t="s">
        <v>11</v>
      </c>
      <c r="C9" s="8" t="s">
        <v>14</v>
      </c>
      <c r="D9" s="8">
        <v>15000000</v>
      </c>
      <c r="E9" s="8" t="s">
        <v>4</v>
      </c>
      <c r="F9" s="38" t="s">
        <v>12</v>
      </c>
      <c r="G9" s="9" t="s">
        <v>174</v>
      </c>
    </row>
    <row r="10" spans="2:7" ht="24" customHeight="1" x14ac:dyDescent="0.35">
      <c r="B10" s="7" t="s">
        <v>11</v>
      </c>
      <c r="C10" s="8" t="s">
        <v>14</v>
      </c>
      <c r="D10" s="8">
        <v>535000</v>
      </c>
      <c r="E10" s="8" t="s">
        <v>4</v>
      </c>
      <c r="F10" s="38" t="s">
        <v>159</v>
      </c>
      <c r="G10" s="9"/>
    </row>
    <row r="11" spans="2:7" ht="24" customHeight="1" x14ac:dyDescent="0.35">
      <c r="B11" s="7"/>
      <c r="C11" s="8"/>
      <c r="D11" s="8"/>
      <c r="E11" s="8"/>
      <c r="F11" s="31"/>
      <c r="G11" s="9"/>
    </row>
    <row r="12" spans="2:7" ht="24" customHeight="1" thickBot="1" x14ac:dyDescent="0.4">
      <c r="B12" s="7"/>
      <c r="C12" s="8"/>
      <c r="D12" s="8"/>
      <c r="E12" s="8"/>
      <c r="F12" s="31"/>
      <c r="G12" s="9"/>
    </row>
    <row r="13" spans="2:7" ht="22.25" customHeight="1" thickBot="1" x14ac:dyDescent="0.4">
      <c r="B13" s="359" t="s">
        <v>15</v>
      </c>
      <c r="C13" s="360"/>
      <c r="D13" s="10">
        <f>SUM(D5:D12)</f>
        <v>31729000</v>
      </c>
      <c r="E13" s="10"/>
      <c r="F13" s="11"/>
      <c r="G13" s="12"/>
    </row>
    <row r="14" spans="2:7" x14ac:dyDescent="0.35">
      <c r="B14" s="7"/>
      <c r="C14" s="8"/>
      <c r="D14" s="8"/>
      <c r="E14" s="8"/>
      <c r="F14" s="31"/>
      <c r="G14" s="9"/>
    </row>
    <row r="15" spans="2:7" ht="24" customHeight="1" x14ac:dyDescent="0.35">
      <c r="B15" s="7" t="s">
        <v>16</v>
      </c>
      <c r="C15" s="8" t="s">
        <v>14</v>
      </c>
      <c r="D15" s="8">
        <v>12000</v>
      </c>
      <c r="E15" s="8" t="s">
        <v>4</v>
      </c>
      <c r="F15" s="38" t="s">
        <v>21</v>
      </c>
      <c r="G15" s="9" t="s">
        <v>27</v>
      </c>
    </row>
    <row r="16" spans="2:7" ht="24" customHeight="1" x14ac:dyDescent="0.35">
      <c r="B16" s="7" t="s">
        <v>17</v>
      </c>
      <c r="C16" s="8" t="s">
        <v>14</v>
      </c>
      <c r="D16" s="8">
        <v>15200000</v>
      </c>
      <c r="E16" s="8" t="s">
        <v>4</v>
      </c>
      <c r="F16" s="38" t="s">
        <v>19</v>
      </c>
      <c r="G16" s="9" t="s">
        <v>18</v>
      </c>
    </row>
    <row r="17" spans="2:7" ht="24" customHeight="1" x14ac:dyDescent="0.35">
      <c r="B17" s="7" t="s">
        <v>23</v>
      </c>
      <c r="C17" s="8" t="s">
        <v>14</v>
      </c>
      <c r="D17" s="8">
        <v>982000</v>
      </c>
      <c r="E17" s="8" t="s">
        <v>4</v>
      </c>
      <c r="F17" s="38" t="s">
        <v>22</v>
      </c>
      <c r="G17" s="9" t="s">
        <v>26</v>
      </c>
    </row>
    <row r="18" spans="2:7" ht="24" customHeight="1" x14ac:dyDescent="0.35">
      <c r="B18" s="7" t="s">
        <v>11</v>
      </c>
      <c r="C18" s="8" t="s">
        <v>14</v>
      </c>
      <c r="D18" s="8">
        <v>4800000</v>
      </c>
      <c r="E18" s="8" t="s">
        <v>4</v>
      </c>
      <c r="F18" s="38" t="s">
        <v>19</v>
      </c>
      <c r="G18" s="9" t="s">
        <v>18</v>
      </c>
    </row>
    <row r="19" spans="2:7" ht="24" customHeight="1" thickBot="1" x14ac:dyDescent="0.4">
      <c r="B19" s="7"/>
      <c r="C19" s="8"/>
      <c r="D19" s="8"/>
      <c r="E19" s="8"/>
      <c r="F19" s="31"/>
      <c r="G19" s="9"/>
    </row>
    <row r="20" spans="2:7" s="13" customFormat="1" ht="21" customHeight="1" thickBot="1" x14ac:dyDescent="0.4">
      <c r="B20" s="359" t="s">
        <v>24</v>
      </c>
      <c r="C20" s="360"/>
      <c r="D20" s="10">
        <f>SUM(D15:D19)</f>
        <v>20994000</v>
      </c>
      <c r="E20" s="10"/>
      <c r="F20" s="11"/>
      <c r="G20" s="12"/>
    </row>
    <row r="21" spans="2:7" x14ac:dyDescent="0.35">
      <c r="B21" s="7"/>
      <c r="C21" s="8"/>
      <c r="D21" s="8"/>
      <c r="E21" s="8"/>
      <c r="F21" s="31"/>
      <c r="G21" s="9"/>
    </row>
    <row r="22" spans="2:7" ht="15" thickBot="1" x14ac:dyDescent="0.4">
      <c r="B22" s="14"/>
      <c r="C22" s="15"/>
      <c r="D22" s="15"/>
      <c r="E22" s="15"/>
      <c r="F22" s="41"/>
      <c r="G22" s="16"/>
    </row>
    <row r="23" spans="2:7" s="37" customFormat="1" ht="21.65" customHeight="1" thickBot="1" x14ac:dyDescent="0.4">
      <c r="B23" s="363" t="s">
        <v>25</v>
      </c>
      <c r="C23" s="364"/>
      <c r="D23" s="33">
        <f>+D13-D20</f>
        <v>10735000</v>
      </c>
      <c r="E23" s="33"/>
      <c r="F23" s="34" t="s">
        <v>28</v>
      </c>
      <c r="G23" s="35"/>
    </row>
    <row r="24" spans="2:7" ht="25.25" customHeight="1" thickBot="1" x14ac:dyDescent="0.4"/>
    <row r="25" spans="2:7" ht="21.5" thickBot="1" x14ac:dyDescent="0.4">
      <c r="B25" s="356" t="s">
        <v>30</v>
      </c>
      <c r="C25" s="357"/>
      <c r="D25" s="357"/>
      <c r="E25" s="357"/>
      <c r="F25" s="357"/>
      <c r="G25" s="358"/>
    </row>
    <row r="26" spans="2:7" ht="44" thickBot="1" x14ac:dyDescent="0.4">
      <c r="B26" s="1" t="s">
        <v>0</v>
      </c>
      <c r="C26" s="2" t="s">
        <v>13</v>
      </c>
      <c r="D26" s="2" t="s">
        <v>1</v>
      </c>
      <c r="E26" s="2" t="s">
        <v>10</v>
      </c>
      <c r="F26" s="2" t="s">
        <v>2</v>
      </c>
      <c r="G26" s="3" t="s">
        <v>6</v>
      </c>
    </row>
    <row r="27" spans="2:7" x14ac:dyDescent="0.35">
      <c r="B27" s="7"/>
      <c r="C27" s="8"/>
      <c r="D27" s="8"/>
      <c r="E27" s="8"/>
      <c r="F27" s="31"/>
      <c r="G27" s="9"/>
    </row>
    <row r="28" spans="2:7" ht="24" customHeight="1" x14ac:dyDescent="0.35">
      <c r="B28" s="7" t="s">
        <v>16</v>
      </c>
      <c r="C28" s="8" t="s">
        <v>14</v>
      </c>
      <c r="D28" s="8">
        <v>14000000</v>
      </c>
      <c r="E28" s="8" t="s">
        <v>31</v>
      </c>
      <c r="F28" s="38" t="s">
        <v>176</v>
      </c>
      <c r="G28" s="9"/>
    </row>
    <row r="29" spans="2:7" ht="24" customHeight="1" x14ac:dyDescent="0.35">
      <c r="B29" s="7" t="s">
        <v>55</v>
      </c>
      <c r="C29" s="8" t="s">
        <v>14</v>
      </c>
      <c r="D29" s="8">
        <v>5000000</v>
      </c>
      <c r="E29" s="8" t="s">
        <v>31</v>
      </c>
      <c r="F29" s="38" t="s">
        <v>171</v>
      </c>
      <c r="G29" s="9" t="s">
        <v>177</v>
      </c>
    </row>
    <row r="30" spans="2:7" ht="24" customHeight="1" x14ac:dyDescent="0.35">
      <c r="B30" s="7" t="s">
        <v>32</v>
      </c>
      <c r="C30" s="8" t="s">
        <v>14</v>
      </c>
      <c r="D30" s="8">
        <v>5000000</v>
      </c>
      <c r="E30" s="8" t="s">
        <v>31</v>
      </c>
      <c r="F30" s="38" t="s">
        <v>171</v>
      </c>
      <c r="G30" s="9" t="s">
        <v>177</v>
      </c>
    </row>
    <row r="31" spans="2:7" ht="24" customHeight="1" x14ac:dyDescent="0.35">
      <c r="B31" s="7" t="s">
        <v>57</v>
      </c>
      <c r="C31" s="8" t="s">
        <v>136</v>
      </c>
      <c r="D31" s="8">
        <v>175000</v>
      </c>
      <c r="E31" s="8"/>
      <c r="F31" s="38" t="s">
        <v>166</v>
      </c>
      <c r="G31" s="9"/>
    </row>
    <row r="32" spans="2:7" ht="24" customHeight="1" x14ac:dyDescent="0.35">
      <c r="B32" s="7" t="s">
        <v>57</v>
      </c>
      <c r="C32" s="8" t="s">
        <v>136</v>
      </c>
      <c r="D32" s="8">
        <v>200000</v>
      </c>
      <c r="E32" s="8"/>
      <c r="F32" s="38" t="s">
        <v>166</v>
      </c>
      <c r="G32" s="9"/>
    </row>
    <row r="33" spans="2:7" ht="24" customHeight="1" x14ac:dyDescent="0.35">
      <c r="B33" s="7" t="s">
        <v>57</v>
      </c>
      <c r="C33" s="8" t="s">
        <v>136</v>
      </c>
      <c r="D33" s="8">
        <v>50000</v>
      </c>
      <c r="E33" s="8"/>
      <c r="F33" s="38" t="s">
        <v>167</v>
      </c>
      <c r="G33" s="9"/>
    </row>
    <row r="34" spans="2:7" ht="24" customHeight="1" x14ac:dyDescent="0.35">
      <c r="B34" s="7" t="s">
        <v>142</v>
      </c>
      <c r="C34" s="8" t="s">
        <v>136</v>
      </c>
      <c r="D34" s="8">
        <v>50000</v>
      </c>
      <c r="E34" s="8"/>
      <c r="F34" s="38" t="s">
        <v>167</v>
      </c>
      <c r="G34" s="9"/>
    </row>
    <row r="35" spans="2:7" ht="24" customHeight="1" thickBot="1" x14ac:dyDescent="0.4">
      <c r="B35" s="7"/>
      <c r="C35" s="8"/>
      <c r="D35" s="8"/>
      <c r="E35" s="8"/>
      <c r="F35" s="31"/>
      <c r="G35" s="9"/>
    </row>
    <row r="36" spans="2:7" ht="15" thickBot="1" x14ac:dyDescent="0.4">
      <c r="B36" s="359" t="s">
        <v>15</v>
      </c>
      <c r="C36" s="360"/>
      <c r="D36" s="10">
        <f>SUM(D27:D35)</f>
        <v>24475000</v>
      </c>
      <c r="E36" s="10"/>
      <c r="F36" s="11"/>
      <c r="G36" s="12"/>
    </row>
    <row r="37" spans="2:7" ht="24" customHeight="1" x14ac:dyDescent="0.35">
      <c r="B37" s="7"/>
      <c r="C37" s="8"/>
      <c r="D37" s="8"/>
      <c r="E37" s="8"/>
      <c r="F37" s="31"/>
      <c r="G37" s="9"/>
    </row>
    <row r="38" spans="2:7" ht="24" customHeight="1" x14ac:dyDescent="0.35">
      <c r="B38" s="7" t="s">
        <v>16</v>
      </c>
      <c r="C38" s="8" t="s">
        <v>14</v>
      </c>
      <c r="D38" s="8">
        <v>14000000</v>
      </c>
      <c r="E38" s="8" t="s">
        <v>4</v>
      </c>
      <c r="F38" s="38" t="s">
        <v>33</v>
      </c>
      <c r="G38" s="9"/>
    </row>
    <row r="39" spans="2:7" ht="24" customHeight="1" x14ac:dyDescent="0.35">
      <c r="B39" s="7" t="s">
        <v>32</v>
      </c>
      <c r="C39" s="8" t="s">
        <v>14</v>
      </c>
      <c r="D39" s="8">
        <v>2000000</v>
      </c>
      <c r="E39" s="8" t="s">
        <v>31</v>
      </c>
      <c r="F39" s="38" t="s">
        <v>34</v>
      </c>
      <c r="G39" s="9" t="s">
        <v>178</v>
      </c>
    </row>
    <row r="40" spans="2:7" ht="24" customHeight="1" x14ac:dyDescent="0.35">
      <c r="B40" s="7" t="s">
        <v>32</v>
      </c>
      <c r="C40" s="8" t="s">
        <v>14</v>
      </c>
      <c r="D40" s="8">
        <v>1000000</v>
      </c>
      <c r="E40" s="8" t="s">
        <v>31</v>
      </c>
      <c r="F40" s="38" t="s">
        <v>35</v>
      </c>
      <c r="G40" s="9" t="s">
        <v>179</v>
      </c>
    </row>
    <row r="41" spans="2:7" ht="24" customHeight="1" x14ac:dyDescent="0.35">
      <c r="B41" s="7" t="s">
        <v>32</v>
      </c>
      <c r="C41" s="8" t="s">
        <v>14</v>
      </c>
      <c r="D41" s="8">
        <v>560000</v>
      </c>
      <c r="E41" s="8" t="s">
        <v>31</v>
      </c>
      <c r="F41" s="38" t="s">
        <v>36</v>
      </c>
      <c r="G41" s="9" t="s">
        <v>180</v>
      </c>
    </row>
    <row r="42" spans="2:7" ht="24" customHeight="1" x14ac:dyDescent="0.35">
      <c r="B42" s="7" t="s">
        <v>32</v>
      </c>
      <c r="C42" s="8" t="s">
        <v>14</v>
      </c>
      <c r="D42" s="8">
        <v>200000</v>
      </c>
      <c r="E42" s="8" t="s">
        <v>31</v>
      </c>
      <c r="F42" s="38" t="s">
        <v>37</v>
      </c>
      <c r="G42" s="9" t="s">
        <v>181</v>
      </c>
    </row>
    <row r="43" spans="2:7" ht="24" customHeight="1" x14ac:dyDescent="0.35">
      <c r="B43" s="7" t="s">
        <v>32</v>
      </c>
      <c r="C43" s="8" t="s">
        <v>14</v>
      </c>
      <c r="D43" s="8">
        <v>650000</v>
      </c>
      <c r="E43" s="8" t="s">
        <v>31</v>
      </c>
      <c r="F43" s="38" t="s">
        <v>183</v>
      </c>
      <c r="G43" s="9" t="s">
        <v>185</v>
      </c>
    </row>
    <row r="44" spans="2:7" ht="24" customHeight="1" x14ac:dyDescent="0.35">
      <c r="B44" s="7" t="s">
        <v>32</v>
      </c>
      <c r="C44" s="8" t="s">
        <v>14</v>
      </c>
      <c r="D44" s="8">
        <v>50000</v>
      </c>
      <c r="E44" s="8" t="s">
        <v>31</v>
      </c>
      <c r="F44" s="38" t="s">
        <v>184</v>
      </c>
      <c r="G44" s="9" t="s">
        <v>182</v>
      </c>
    </row>
    <row r="45" spans="2:7" ht="24" customHeight="1" x14ac:dyDescent="0.35">
      <c r="B45" s="7" t="s">
        <v>32</v>
      </c>
      <c r="C45" s="8" t="s">
        <v>14</v>
      </c>
      <c r="D45" s="8">
        <v>5000</v>
      </c>
      <c r="E45" s="8" t="s">
        <v>31</v>
      </c>
      <c r="F45" s="38" t="s">
        <v>40</v>
      </c>
      <c r="G45" s="9" t="s">
        <v>188</v>
      </c>
    </row>
    <row r="46" spans="2:7" ht="24" customHeight="1" x14ac:dyDescent="0.35">
      <c r="B46" s="7" t="s">
        <v>32</v>
      </c>
      <c r="C46" s="8" t="s">
        <v>14</v>
      </c>
      <c r="D46" s="8">
        <v>535000</v>
      </c>
      <c r="E46" s="8" t="s">
        <v>4</v>
      </c>
      <c r="F46" s="38" t="s">
        <v>41</v>
      </c>
      <c r="G46" s="9" t="s">
        <v>188</v>
      </c>
    </row>
    <row r="47" spans="2:7" ht="24" customHeight="1" x14ac:dyDescent="0.35">
      <c r="B47" s="7" t="s">
        <v>57</v>
      </c>
      <c r="C47" s="8" t="s">
        <v>136</v>
      </c>
      <c r="D47" s="8">
        <v>175000</v>
      </c>
      <c r="E47" s="8"/>
      <c r="F47" s="38" t="s">
        <v>165</v>
      </c>
      <c r="G47" s="9" t="s">
        <v>186</v>
      </c>
    </row>
    <row r="48" spans="2:7" ht="24" customHeight="1" x14ac:dyDescent="0.35">
      <c r="B48" s="7" t="s">
        <v>57</v>
      </c>
      <c r="C48" s="72" t="s">
        <v>136</v>
      </c>
      <c r="D48" s="72">
        <v>100000</v>
      </c>
      <c r="E48" s="72" t="s">
        <v>168</v>
      </c>
      <c r="F48" s="38" t="s">
        <v>187</v>
      </c>
      <c r="G48" s="9"/>
    </row>
    <row r="49" spans="2:7" ht="24" customHeight="1" x14ac:dyDescent="0.35">
      <c r="B49" s="7" t="s">
        <v>142</v>
      </c>
      <c r="C49" s="72" t="s">
        <v>136</v>
      </c>
      <c r="D49" s="72">
        <v>150000</v>
      </c>
      <c r="E49" s="72" t="s">
        <v>4</v>
      </c>
      <c r="F49" s="38" t="s">
        <v>162</v>
      </c>
      <c r="G49" s="9"/>
    </row>
    <row r="50" spans="2:7" ht="24" customHeight="1" x14ac:dyDescent="0.35">
      <c r="B50" s="7" t="s">
        <v>142</v>
      </c>
      <c r="C50" s="72" t="s">
        <v>136</v>
      </c>
      <c r="D50" s="72">
        <v>50000</v>
      </c>
      <c r="E50" s="72" t="s">
        <v>169</v>
      </c>
      <c r="F50" s="38" t="s">
        <v>164</v>
      </c>
      <c r="G50" s="9"/>
    </row>
    <row r="51" spans="2:7" ht="24" customHeight="1" thickBot="1" x14ac:dyDescent="0.4">
      <c r="B51" s="7"/>
      <c r="C51" s="8"/>
      <c r="D51" s="8"/>
      <c r="E51" s="8"/>
      <c r="F51" s="31"/>
      <c r="G51" s="9"/>
    </row>
    <row r="52" spans="2:7" ht="21" customHeight="1" thickBot="1" x14ac:dyDescent="0.4">
      <c r="B52" s="384" t="s">
        <v>24</v>
      </c>
      <c r="C52" s="385"/>
      <c r="D52" s="45">
        <f>SUM(D38:D51)</f>
        <v>19475000</v>
      </c>
      <c r="E52" s="45"/>
      <c r="F52" s="46"/>
      <c r="G52" s="47"/>
    </row>
    <row r="53" spans="2:7" ht="15" thickBot="1" x14ac:dyDescent="0.4">
      <c r="B53" s="7"/>
      <c r="C53" s="8"/>
      <c r="D53" s="8"/>
      <c r="E53" s="8"/>
      <c r="F53" s="31"/>
      <c r="G53" s="9"/>
    </row>
    <row r="54" spans="2:7" s="36" customFormat="1" ht="22.75" customHeight="1" thickBot="1" x14ac:dyDescent="0.4">
      <c r="B54" s="363" t="s">
        <v>163</v>
      </c>
      <c r="C54" s="364"/>
      <c r="D54" s="33">
        <f>+D36-D52</f>
        <v>5000000</v>
      </c>
      <c r="E54" s="33"/>
      <c r="F54" s="34"/>
      <c r="G54" s="35"/>
    </row>
    <row r="56" spans="2:7" ht="15" thickBot="1" x14ac:dyDescent="0.4"/>
    <row r="57" spans="2:7" ht="21.5" thickBot="1" x14ac:dyDescent="0.4">
      <c r="B57" s="356" t="s">
        <v>42</v>
      </c>
      <c r="C57" s="357"/>
      <c r="D57" s="357"/>
      <c r="E57" s="357"/>
      <c r="F57" s="357"/>
      <c r="G57" s="358"/>
    </row>
    <row r="58" spans="2:7" ht="44" thickBot="1" x14ac:dyDescent="0.4">
      <c r="B58" s="1" t="s">
        <v>0</v>
      </c>
      <c r="C58" s="2" t="s">
        <v>13</v>
      </c>
      <c r="D58" s="2" t="s">
        <v>1</v>
      </c>
      <c r="E58" s="2" t="s">
        <v>10</v>
      </c>
      <c r="F58" s="2" t="s">
        <v>2</v>
      </c>
      <c r="G58" s="3" t="s">
        <v>6</v>
      </c>
    </row>
    <row r="59" spans="2:7" ht="24" customHeight="1" x14ac:dyDescent="0.35">
      <c r="B59" s="7"/>
      <c r="C59" s="8"/>
      <c r="D59" s="8"/>
      <c r="E59" s="8"/>
      <c r="F59" s="31"/>
      <c r="G59" s="9"/>
    </row>
    <row r="60" spans="2:7" ht="24" customHeight="1" x14ac:dyDescent="0.35">
      <c r="B60" s="7" t="s">
        <v>43</v>
      </c>
      <c r="C60" s="8" t="s">
        <v>44</v>
      </c>
      <c r="D60" s="8">
        <v>3106820</v>
      </c>
      <c r="E60" s="8" t="s">
        <v>45</v>
      </c>
      <c r="F60" s="31"/>
      <c r="G60" s="9"/>
    </row>
    <row r="61" spans="2:7" ht="24" customHeight="1" x14ac:dyDescent="0.35">
      <c r="B61" s="7" t="s">
        <v>43</v>
      </c>
      <c r="C61" s="8" t="s">
        <v>14</v>
      </c>
      <c r="D61" s="8">
        <v>1354000</v>
      </c>
      <c r="E61" s="8" t="s">
        <v>45</v>
      </c>
      <c r="F61" s="38" t="s">
        <v>46</v>
      </c>
      <c r="G61" s="9"/>
    </row>
    <row r="62" spans="2:7" ht="24" customHeight="1" x14ac:dyDescent="0.35">
      <c r="B62" s="7" t="s">
        <v>47</v>
      </c>
      <c r="C62" s="8" t="s">
        <v>14</v>
      </c>
      <c r="D62" s="8">
        <v>2200000</v>
      </c>
      <c r="E62" s="8" t="s">
        <v>45</v>
      </c>
      <c r="F62" s="38" t="s">
        <v>48</v>
      </c>
      <c r="G62" s="9"/>
    </row>
    <row r="63" spans="2:7" ht="24" customHeight="1" x14ac:dyDescent="0.35">
      <c r="B63" s="7" t="s">
        <v>47</v>
      </c>
      <c r="C63" s="8" t="s">
        <v>14</v>
      </c>
      <c r="D63" s="8">
        <v>800000</v>
      </c>
      <c r="E63" s="8" t="s">
        <v>45</v>
      </c>
      <c r="F63" s="38" t="s">
        <v>46</v>
      </c>
      <c r="G63" s="9"/>
    </row>
    <row r="64" spans="2:7" ht="24" customHeight="1" x14ac:dyDescent="0.35">
      <c r="B64" s="7" t="s">
        <v>9</v>
      </c>
      <c r="C64" s="8" t="s">
        <v>14</v>
      </c>
      <c r="D64" s="8">
        <v>2700000</v>
      </c>
      <c r="E64" s="8" t="s">
        <v>45</v>
      </c>
      <c r="F64" s="38" t="s">
        <v>48</v>
      </c>
      <c r="G64" s="9"/>
    </row>
    <row r="65" spans="2:7" ht="24" customHeight="1" x14ac:dyDescent="0.35">
      <c r="B65" s="7" t="s">
        <v>9</v>
      </c>
      <c r="C65" s="8" t="s">
        <v>14</v>
      </c>
      <c r="D65" s="8">
        <v>3000000</v>
      </c>
      <c r="E65" s="8" t="s">
        <v>45</v>
      </c>
      <c r="F65" s="38" t="s">
        <v>46</v>
      </c>
      <c r="G65" s="9"/>
    </row>
    <row r="66" spans="2:7" ht="24" customHeight="1" x14ac:dyDescent="0.35">
      <c r="B66" s="7" t="s">
        <v>49</v>
      </c>
      <c r="C66" s="8" t="s">
        <v>14</v>
      </c>
      <c r="D66" s="8">
        <v>1000000</v>
      </c>
      <c r="E66" s="8" t="s">
        <v>45</v>
      </c>
      <c r="F66" s="38" t="s">
        <v>50</v>
      </c>
      <c r="G66" s="9"/>
    </row>
    <row r="67" spans="2:7" ht="24" customHeight="1" x14ac:dyDescent="0.35">
      <c r="B67" s="7" t="s">
        <v>49</v>
      </c>
      <c r="C67" s="8" t="s">
        <v>14</v>
      </c>
      <c r="D67" s="8">
        <v>350000</v>
      </c>
      <c r="E67" s="8" t="s">
        <v>45</v>
      </c>
      <c r="F67" s="38" t="s">
        <v>51</v>
      </c>
      <c r="G67" s="9"/>
    </row>
    <row r="68" spans="2:7" ht="24" customHeight="1" x14ac:dyDescent="0.35">
      <c r="B68" s="7" t="s">
        <v>17</v>
      </c>
      <c r="C68" s="8" t="s">
        <v>14</v>
      </c>
      <c r="D68" s="8">
        <v>1900000</v>
      </c>
      <c r="E68" s="8" t="s">
        <v>45</v>
      </c>
      <c r="F68" s="38" t="s">
        <v>48</v>
      </c>
      <c r="G68" s="9"/>
    </row>
    <row r="69" spans="2:7" ht="24" customHeight="1" thickBot="1" x14ac:dyDescent="0.4">
      <c r="B69" s="7"/>
      <c r="C69" s="8"/>
      <c r="D69" s="8"/>
      <c r="E69" s="8"/>
      <c r="F69" s="31"/>
      <c r="G69" s="9"/>
    </row>
    <row r="70" spans="2:7" ht="15" thickBot="1" x14ac:dyDescent="0.4">
      <c r="B70" s="359" t="s">
        <v>15</v>
      </c>
      <c r="C70" s="360"/>
      <c r="D70" s="10">
        <f>SUM(D59:D69)</f>
        <v>16410820</v>
      </c>
      <c r="E70" s="10"/>
      <c r="F70" s="11"/>
      <c r="G70" s="12"/>
    </row>
    <row r="71" spans="2:7" ht="24" customHeight="1" x14ac:dyDescent="0.35">
      <c r="B71" s="7"/>
      <c r="C71" s="8"/>
      <c r="D71" s="8"/>
      <c r="E71" s="8"/>
      <c r="F71" s="31"/>
      <c r="G71" s="9"/>
    </row>
    <row r="72" spans="2:7" ht="24" customHeight="1" x14ac:dyDescent="0.35">
      <c r="B72" s="7" t="s">
        <v>43</v>
      </c>
      <c r="C72" s="8" t="s">
        <v>14</v>
      </c>
      <c r="D72" s="8">
        <v>3844000</v>
      </c>
      <c r="E72" s="8" t="s">
        <v>52</v>
      </c>
      <c r="F72" s="38" t="s">
        <v>53</v>
      </c>
      <c r="G72" s="9"/>
    </row>
    <row r="73" spans="2:7" ht="24" customHeight="1" x14ac:dyDescent="0.35">
      <c r="B73" s="7" t="s">
        <v>43</v>
      </c>
      <c r="C73" s="8" t="s">
        <v>14</v>
      </c>
      <c r="D73" s="8">
        <v>510000</v>
      </c>
      <c r="E73" s="8" t="s">
        <v>45</v>
      </c>
      <c r="F73" s="38" t="s">
        <v>54</v>
      </c>
      <c r="G73" s="9"/>
    </row>
    <row r="74" spans="2:7" ht="24" customHeight="1" x14ac:dyDescent="0.35">
      <c r="B74" s="7" t="s">
        <v>55</v>
      </c>
      <c r="C74" s="8" t="s">
        <v>14</v>
      </c>
      <c r="D74" s="8">
        <v>500000</v>
      </c>
      <c r="E74" s="8" t="s">
        <v>45</v>
      </c>
      <c r="F74" s="38" t="s">
        <v>56</v>
      </c>
      <c r="G74" s="9" t="s">
        <v>189</v>
      </c>
    </row>
    <row r="75" spans="2:7" ht="24" customHeight="1" x14ac:dyDescent="0.35">
      <c r="B75" s="7" t="s">
        <v>9</v>
      </c>
      <c r="C75" s="8" t="s">
        <v>14</v>
      </c>
      <c r="D75" s="8">
        <v>5200000</v>
      </c>
      <c r="E75" s="8" t="s">
        <v>45</v>
      </c>
      <c r="F75" s="38" t="s">
        <v>56</v>
      </c>
      <c r="G75" s="9" t="s">
        <v>190</v>
      </c>
    </row>
    <row r="76" spans="2:7" ht="24" customHeight="1" x14ac:dyDescent="0.35">
      <c r="B76" s="7" t="s">
        <v>57</v>
      </c>
      <c r="C76" s="8" t="s">
        <v>14</v>
      </c>
      <c r="D76" s="8">
        <v>3000000</v>
      </c>
      <c r="E76" s="8" t="s">
        <v>45</v>
      </c>
      <c r="F76" s="38" t="s">
        <v>56</v>
      </c>
      <c r="G76" s="9" t="s">
        <v>190</v>
      </c>
    </row>
    <row r="77" spans="2:7" ht="24" customHeight="1" x14ac:dyDescent="0.35">
      <c r="B77" s="7" t="s">
        <v>17</v>
      </c>
      <c r="C77" s="8" t="s">
        <v>14</v>
      </c>
      <c r="D77" s="8">
        <v>3000000</v>
      </c>
      <c r="E77" s="8" t="s">
        <v>45</v>
      </c>
      <c r="F77" s="38" t="s">
        <v>56</v>
      </c>
      <c r="G77" s="9" t="s">
        <v>190</v>
      </c>
    </row>
    <row r="78" spans="2:7" ht="24" customHeight="1" x14ac:dyDescent="0.35">
      <c r="B78" s="7" t="s">
        <v>23</v>
      </c>
      <c r="C78" s="8" t="s">
        <v>14</v>
      </c>
      <c r="D78" s="8">
        <v>126820</v>
      </c>
      <c r="E78" s="8" t="s">
        <v>45</v>
      </c>
      <c r="F78" s="38" t="s">
        <v>58</v>
      </c>
      <c r="G78" s="9"/>
    </row>
    <row r="79" spans="2:7" ht="24" customHeight="1" thickBot="1" x14ac:dyDescent="0.4">
      <c r="B79" s="7"/>
      <c r="C79" s="8"/>
      <c r="D79" s="8"/>
      <c r="E79" s="8"/>
      <c r="F79" s="31"/>
      <c r="G79" s="9"/>
    </row>
    <row r="80" spans="2:7" ht="23.4" customHeight="1" thickBot="1" x14ac:dyDescent="0.4">
      <c r="B80" s="359" t="s">
        <v>24</v>
      </c>
      <c r="C80" s="360"/>
      <c r="D80" s="10">
        <f>SUM(D72:D79)</f>
        <v>16180820</v>
      </c>
      <c r="E80" s="10"/>
      <c r="F80" s="11"/>
      <c r="G80" s="12"/>
    </row>
    <row r="81" spans="2:7" ht="15" thickBot="1" x14ac:dyDescent="0.4">
      <c r="B81" s="7"/>
      <c r="C81" s="8"/>
      <c r="D81" s="8"/>
      <c r="E81" s="8"/>
      <c r="F81" s="31"/>
      <c r="G81" s="9"/>
    </row>
    <row r="82" spans="2:7" s="36" customFormat="1" ht="21.65" customHeight="1" thickBot="1" x14ac:dyDescent="0.4">
      <c r="B82" s="363" t="s">
        <v>59</v>
      </c>
      <c r="C82" s="364"/>
      <c r="D82" s="33">
        <f>+D70-D80</f>
        <v>230000</v>
      </c>
      <c r="E82" s="33"/>
      <c r="F82" s="34"/>
      <c r="G82" s="35"/>
    </row>
    <row r="84" spans="2:7" ht="15" thickBot="1" x14ac:dyDescent="0.4"/>
    <row r="85" spans="2:7" ht="21.5" thickBot="1" x14ac:dyDescent="0.4">
      <c r="B85" s="356" t="s">
        <v>60</v>
      </c>
      <c r="C85" s="357"/>
      <c r="D85" s="357"/>
      <c r="E85" s="357"/>
      <c r="F85" s="357"/>
      <c r="G85" s="358"/>
    </row>
    <row r="86" spans="2:7" ht="44" thickBot="1" x14ac:dyDescent="0.4">
      <c r="B86" s="1" t="s">
        <v>0</v>
      </c>
      <c r="C86" s="2" t="s">
        <v>13</v>
      </c>
      <c r="D86" s="2" t="s">
        <v>1</v>
      </c>
      <c r="E86" s="2" t="s">
        <v>10</v>
      </c>
      <c r="F86" s="2" t="s">
        <v>2</v>
      </c>
      <c r="G86" s="3" t="s">
        <v>6</v>
      </c>
    </row>
    <row r="87" spans="2:7" ht="24" customHeight="1" x14ac:dyDescent="0.35">
      <c r="B87" s="7"/>
      <c r="C87" s="8"/>
      <c r="D87" s="8"/>
      <c r="E87" s="8"/>
      <c r="F87" s="31"/>
      <c r="G87" s="9"/>
    </row>
    <row r="88" spans="2:7" ht="24" customHeight="1" x14ac:dyDescent="0.35">
      <c r="B88" s="7" t="s">
        <v>43</v>
      </c>
      <c r="C88" s="8" t="s">
        <v>44</v>
      </c>
      <c r="D88" s="8">
        <v>0</v>
      </c>
      <c r="E88" s="8"/>
      <c r="F88" s="31"/>
      <c r="G88" s="9"/>
    </row>
    <row r="89" spans="2:7" ht="24" customHeight="1" x14ac:dyDescent="0.35">
      <c r="B89" s="7" t="s">
        <v>43</v>
      </c>
      <c r="C89" s="8" t="s">
        <v>14</v>
      </c>
      <c r="D89" s="8">
        <v>3844000</v>
      </c>
      <c r="E89" s="8" t="s">
        <v>61</v>
      </c>
      <c r="F89" s="38" t="s">
        <v>62</v>
      </c>
      <c r="G89" s="9"/>
    </row>
    <row r="90" spans="2:7" ht="24" customHeight="1" x14ac:dyDescent="0.35">
      <c r="B90" s="7" t="s">
        <v>63</v>
      </c>
      <c r="C90" s="8" t="s">
        <v>14</v>
      </c>
      <c r="D90" s="8">
        <v>2000000</v>
      </c>
      <c r="E90" s="8" t="s">
        <v>61</v>
      </c>
      <c r="F90" s="38" t="s">
        <v>67</v>
      </c>
      <c r="G90" s="9"/>
    </row>
    <row r="91" spans="2:7" ht="24" customHeight="1" x14ac:dyDescent="0.35">
      <c r="B91" s="7" t="s">
        <v>63</v>
      </c>
      <c r="C91" s="8" t="s">
        <v>14</v>
      </c>
      <c r="D91" s="8">
        <v>500000</v>
      </c>
      <c r="E91" s="8" t="s">
        <v>61</v>
      </c>
      <c r="F91" s="38" t="s">
        <v>68</v>
      </c>
      <c r="G91" s="9"/>
    </row>
    <row r="92" spans="2:7" ht="24" customHeight="1" x14ac:dyDescent="0.35">
      <c r="B92" s="7" t="s">
        <v>64</v>
      </c>
      <c r="C92" s="8" t="s">
        <v>14</v>
      </c>
      <c r="D92" s="8">
        <v>500000</v>
      </c>
      <c r="E92" s="8" t="s">
        <v>61</v>
      </c>
      <c r="F92" s="38" t="s">
        <v>67</v>
      </c>
      <c r="G92" s="9"/>
    </row>
    <row r="93" spans="2:7" ht="24" customHeight="1" x14ac:dyDescent="0.35">
      <c r="B93" s="7" t="s">
        <v>65</v>
      </c>
      <c r="C93" s="8" t="s">
        <v>14</v>
      </c>
      <c r="D93" s="8">
        <v>700000</v>
      </c>
      <c r="E93" s="8" t="s">
        <v>61</v>
      </c>
      <c r="F93" s="38" t="s">
        <v>68</v>
      </c>
      <c r="G93" s="9"/>
    </row>
    <row r="94" spans="2:7" ht="24" customHeight="1" x14ac:dyDescent="0.35">
      <c r="B94" s="7" t="s">
        <v>49</v>
      </c>
      <c r="C94" s="8" t="s">
        <v>14</v>
      </c>
      <c r="D94" s="8">
        <v>1000000</v>
      </c>
      <c r="E94" s="8" t="s">
        <v>61</v>
      </c>
      <c r="F94" s="38" t="s">
        <v>69</v>
      </c>
      <c r="G94" s="9"/>
    </row>
    <row r="95" spans="2:7" ht="24" customHeight="1" x14ac:dyDescent="0.35">
      <c r="B95" s="7" t="s">
        <v>66</v>
      </c>
      <c r="C95" s="8" t="s">
        <v>14</v>
      </c>
      <c r="D95" s="8">
        <v>1000000</v>
      </c>
      <c r="E95" s="8" t="s">
        <v>61</v>
      </c>
      <c r="F95" s="38" t="s">
        <v>69</v>
      </c>
      <c r="G95" s="9"/>
    </row>
    <row r="96" spans="2:7" ht="24" customHeight="1" x14ac:dyDescent="0.35">
      <c r="B96" s="7" t="s">
        <v>106</v>
      </c>
      <c r="C96" s="8" t="s">
        <v>136</v>
      </c>
      <c r="D96" s="8">
        <v>100000</v>
      </c>
      <c r="E96" s="8" t="s">
        <v>61</v>
      </c>
      <c r="F96" s="38" t="s">
        <v>137</v>
      </c>
      <c r="G96" s="9"/>
    </row>
    <row r="97" spans="2:7" ht="24" customHeight="1" thickBot="1" x14ac:dyDescent="0.4">
      <c r="B97" s="7"/>
      <c r="C97" s="8"/>
      <c r="D97" s="8"/>
      <c r="E97" s="8"/>
      <c r="F97" s="31"/>
      <c r="G97" s="9"/>
    </row>
    <row r="98" spans="2:7" ht="19.75" customHeight="1" thickBot="1" x14ac:dyDescent="0.4">
      <c r="B98" s="359" t="s">
        <v>15</v>
      </c>
      <c r="C98" s="360"/>
      <c r="D98" s="10">
        <f>SUM(D87:D97)</f>
        <v>9644000</v>
      </c>
      <c r="E98" s="10"/>
      <c r="F98" s="11"/>
      <c r="G98" s="12"/>
    </row>
    <row r="99" spans="2:7" ht="24" customHeight="1" x14ac:dyDescent="0.35">
      <c r="B99" s="7"/>
      <c r="C99" s="8"/>
      <c r="D99" s="8"/>
      <c r="E99" s="8"/>
      <c r="F99" s="31"/>
      <c r="G99" s="9"/>
    </row>
    <row r="100" spans="2:7" ht="24" customHeight="1" x14ac:dyDescent="0.35">
      <c r="B100" s="7" t="s">
        <v>43</v>
      </c>
      <c r="C100" s="8" t="s">
        <v>14</v>
      </c>
      <c r="D100" s="18">
        <v>3800000</v>
      </c>
      <c r="E100" s="8" t="s">
        <v>70</v>
      </c>
      <c r="F100" s="39" t="s">
        <v>72</v>
      </c>
      <c r="G100" s="9"/>
    </row>
    <row r="101" spans="2:7" ht="24" customHeight="1" x14ac:dyDescent="0.35">
      <c r="B101" s="7"/>
      <c r="C101" s="8"/>
      <c r="D101" s="19" t="s">
        <v>75</v>
      </c>
      <c r="E101" s="8"/>
      <c r="F101" s="31"/>
      <c r="G101" s="9"/>
    </row>
    <row r="102" spans="2:7" ht="24" customHeight="1" x14ac:dyDescent="0.35">
      <c r="B102" s="7"/>
      <c r="C102" s="8" t="s">
        <v>14</v>
      </c>
      <c r="D102" s="8">
        <v>2375000</v>
      </c>
      <c r="E102" s="8" t="s">
        <v>70</v>
      </c>
      <c r="F102" s="38" t="s">
        <v>74</v>
      </c>
      <c r="G102" s="9"/>
    </row>
    <row r="103" spans="2:7" ht="24" customHeight="1" x14ac:dyDescent="0.35">
      <c r="B103" s="7"/>
      <c r="C103" s="8" t="s">
        <v>14</v>
      </c>
      <c r="D103" s="8">
        <f>+D100-D102</f>
        <v>1425000</v>
      </c>
      <c r="E103" s="8" t="s">
        <v>70</v>
      </c>
      <c r="F103" s="39" t="s">
        <v>206</v>
      </c>
      <c r="G103" s="9"/>
    </row>
    <row r="104" spans="2:7" ht="24" customHeight="1" x14ac:dyDescent="0.35">
      <c r="B104" s="7" t="s">
        <v>43</v>
      </c>
      <c r="C104" s="8" t="s">
        <v>14</v>
      </c>
      <c r="D104" s="8">
        <v>11400</v>
      </c>
      <c r="E104" s="8" t="s">
        <v>70</v>
      </c>
      <c r="F104" s="38" t="s">
        <v>71</v>
      </c>
      <c r="G104" s="9"/>
    </row>
    <row r="105" spans="2:7" ht="24" customHeight="1" x14ac:dyDescent="0.35">
      <c r="B105" s="7" t="s">
        <v>73</v>
      </c>
      <c r="C105" s="8" t="s">
        <v>14</v>
      </c>
      <c r="D105" s="8">
        <v>2500000</v>
      </c>
      <c r="E105" s="8" t="s">
        <v>70</v>
      </c>
      <c r="F105" s="39" t="s">
        <v>140</v>
      </c>
      <c r="G105" s="9" t="s">
        <v>192</v>
      </c>
    </row>
    <row r="106" spans="2:7" ht="24" customHeight="1" x14ac:dyDescent="0.35">
      <c r="B106" s="7" t="s">
        <v>76</v>
      </c>
      <c r="C106" s="8" t="s">
        <v>14</v>
      </c>
      <c r="D106" s="8">
        <v>500000</v>
      </c>
      <c r="E106" s="8" t="s">
        <v>52</v>
      </c>
      <c r="F106" s="39" t="s">
        <v>77</v>
      </c>
      <c r="G106" s="9"/>
    </row>
    <row r="107" spans="2:7" ht="24" customHeight="1" x14ac:dyDescent="0.35">
      <c r="B107" s="7" t="s">
        <v>65</v>
      </c>
      <c r="C107" s="8" t="s">
        <v>14</v>
      </c>
      <c r="D107" s="8">
        <v>700000</v>
      </c>
      <c r="E107" s="8" t="s">
        <v>52</v>
      </c>
      <c r="F107" s="39" t="s">
        <v>78</v>
      </c>
      <c r="G107" s="9"/>
    </row>
    <row r="108" spans="2:7" ht="24" customHeight="1" x14ac:dyDescent="0.35">
      <c r="B108" s="7" t="s">
        <v>66</v>
      </c>
      <c r="C108" s="8" t="s">
        <v>138</v>
      </c>
      <c r="D108" s="8">
        <v>100000</v>
      </c>
      <c r="E108" s="8"/>
      <c r="F108" s="38" t="s">
        <v>139</v>
      </c>
      <c r="G108" s="9" t="s">
        <v>191</v>
      </c>
    </row>
    <row r="109" spans="2:7" ht="24" customHeight="1" x14ac:dyDescent="0.35">
      <c r="B109" s="7"/>
      <c r="C109" s="8"/>
      <c r="D109" s="8"/>
      <c r="E109" s="8"/>
      <c r="F109" s="38"/>
      <c r="G109" s="9"/>
    </row>
    <row r="110" spans="2:7" ht="24" customHeight="1" thickBot="1" x14ac:dyDescent="0.4">
      <c r="B110" s="7"/>
      <c r="C110" s="8"/>
      <c r="D110" s="8"/>
      <c r="E110" s="8"/>
      <c r="F110" s="31"/>
      <c r="G110" s="9"/>
    </row>
    <row r="111" spans="2:7" ht="25.75" customHeight="1" thickBot="1" x14ac:dyDescent="0.4">
      <c r="B111" s="359" t="s">
        <v>24</v>
      </c>
      <c r="C111" s="360"/>
      <c r="D111" s="10">
        <f>SUM(D102:D110)</f>
        <v>7611400</v>
      </c>
      <c r="E111" s="10"/>
      <c r="F111" s="11"/>
      <c r="G111" s="12"/>
    </row>
    <row r="112" spans="2:7" ht="15" thickBot="1" x14ac:dyDescent="0.4">
      <c r="B112" s="7"/>
      <c r="C112" s="8"/>
      <c r="D112" s="8"/>
      <c r="E112" s="8"/>
      <c r="F112" s="31"/>
      <c r="G112" s="9"/>
    </row>
    <row r="113" spans="2:7" s="36" customFormat="1" ht="24" customHeight="1" thickBot="1" x14ac:dyDescent="0.4">
      <c r="B113" s="363" t="s">
        <v>79</v>
      </c>
      <c r="C113" s="364"/>
      <c r="D113" s="33">
        <f>+D98-D111</f>
        <v>2032600</v>
      </c>
      <c r="E113" s="33"/>
      <c r="F113" s="34"/>
      <c r="G113" s="35"/>
    </row>
    <row r="114" spans="2:7" ht="15" thickBot="1" x14ac:dyDescent="0.4"/>
    <row r="115" spans="2:7" ht="21.5" thickBot="1" x14ac:dyDescent="0.4">
      <c r="B115" s="356" t="s">
        <v>80</v>
      </c>
      <c r="C115" s="357"/>
      <c r="D115" s="357"/>
      <c r="E115" s="357"/>
      <c r="F115" s="357"/>
      <c r="G115" s="358"/>
    </row>
    <row r="116" spans="2:7" ht="44" thickBot="1" x14ac:dyDescent="0.4">
      <c r="B116" s="1" t="s">
        <v>0</v>
      </c>
      <c r="C116" s="2" t="s">
        <v>13</v>
      </c>
      <c r="D116" s="2" t="s">
        <v>1</v>
      </c>
      <c r="E116" s="2" t="s">
        <v>10</v>
      </c>
      <c r="F116" s="2" t="s">
        <v>2</v>
      </c>
      <c r="G116" s="3" t="s">
        <v>6</v>
      </c>
    </row>
    <row r="117" spans="2:7" ht="16.25" customHeight="1" x14ac:dyDescent="0.35">
      <c r="B117" s="7"/>
      <c r="C117" s="8"/>
      <c r="D117" s="8"/>
      <c r="E117" s="8"/>
      <c r="F117" s="31"/>
      <c r="G117" s="9"/>
    </row>
    <row r="118" spans="2:7" ht="24" customHeight="1" x14ac:dyDescent="0.35">
      <c r="B118" s="7" t="s">
        <v>43</v>
      </c>
      <c r="C118" s="8" t="s">
        <v>44</v>
      </c>
      <c r="D118" s="8">
        <v>1671600</v>
      </c>
      <c r="E118" s="8"/>
      <c r="F118" s="31"/>
      <c r="G118" s="9"/>
    </row>
    <row r="119" spans="2:7" ht="24" customHeight="1" x14ac:dyDescent="0.35">
      <c r="B119" s="7" t="s">
        <v>81</v>
      </c>
      <c r="C119" s="8" t="s">
        <v>14</v>
      </c>
      <c r="D119" s="8">
        <v>1800000</v>
      </c>
      <c r="E119" s="8" t="s">
        <v>82</v>
      </c>
      <c r="F119" s="38" t="s">
        <v>83</v>
      </c>
      <c r="G119" s="9"/>
    </row>
    <row r="120" spans="2:7" ht="24" customHeight="1" x14ac:dyDescent="0.35">
      <c r="B120" s="7" t="s">
        <v>84</v>
      </c>
      <c r="C120" s="8" t="s">
        <v>14</v>
      </c>
      <c r="D120" s="8">
        <v>3000000</v>
      </c>
      <c r="E120" s="8" t="s">
        <v>82</v>
      </c>
      <c r="F120" s="38" t="s">
        <v>83</v>
      </c>
      <c r="G120" s="9"/>
    </row>
    <row r="121" spans="2:7" ht="24" customHeight="1" thickBot="1" x14ac:dyDescent="0.4">
      <c r="B121" s="7"/>
      <c r="C121" s="8"/>
      <c r="D121" s="8"/>
      <c r="E121" s="8"/>
      <c r="F121" s="31"/>
      <c r="G121" s="9"/>
    </row>
    <row r="122" spans="2:7" ht="15" thickBot="1" x14ac:dyDescent="0.4">
      <c r="B122" s="359" t="s">
        <v>15</v>
      </c>
      <c r="C122" s="360"/>
      <c r="D122" s="10">
        <f>SUM(D117:D121)</f>
        <v>6471600</v>
      </c>
      <c r="E122" s="10"/>
      <c r="F122" s="11"/>
      <c r="G122" s="12"/>
    </row>
    <row r="123" spans="2:7" ht="18" customHeight="1" x14ac:dyDescent="0.35">
      <c r="B123" s="7"/>
      <c r="C123" s="8"/>
      <c r="D123" s="8"/>
      <c r="E123" s="8"/>
      <c r="F123" s="31"/>
      <c r="G123" s="9"/>
    </row>
    <row r="124" spans="2:7" ht="25.25" customHeight="1" x14ac:dyDescent="0.35">
      <c r="B124" s="7" t="s">
        <v>88</v>
      </c>
      <c r="C124" s="8" t="s">
        <v>14</v>
      </c>
      <c r="D124" s="8">
        <v>100000</v>
      </c>
      <c r="E124" s="8" t="s">
        <v>86</v>
      </c>
      <c r="F124" s="49" t="s">
        <v>89</v>
      </c>
      <c r="G124" s="9"/>
    </row>
    <row r="125" spans="2:7" ht="24" customHeight="1" x14ac:dyDescent="0.35">
      <c r="B125" s="7" t="s">
        <v>43</v>
      </c>
      <c r="C125" s="8" t="s">
        <v>14</v>
      </c>
      <c r="D125" s="8">
        <v>1354000</v>
      </c>
      <c r="E125" s="8" t="s">
        <v>45</v>
      </c>
      <c r="F125" s="38" t="s">
        <v>85</v>
      </c>
      <c r="G125" s="9"/>
    </row>
    <row r="126" spans="2:7" ht="24" customHeight="1" x14ac:dyDescent="0.35">
      <c r="B126" s="7" t="s">
        <v>81</v>
      </c>
      <c r="C126" s="8" t="s">
        <v>14</v>
      </c>
      <c r="D126" s="8">
        <v>1000000</v>
      </c>
      <c r="E126" s="8" t="s">
        <v>86</v>
      </c>
      <c r="F126" s="38" t="s">
        <v>87</v>
      </c>
      <c r="G126" s="9"/>
    </row>
    <row r="127" spans="2:7" ht="24" customHeight="1" x14ac:dyDescent="0.35">
      <c r="B127" s="7" t="s">
        <v>47</v>
      </c>
      <c r="C127" s="8" t="s">
        <v>14</v>
      </c>
      <c r="D127" s="8">
        <v>800000</v>
      </c>
      <c r="E127" s="8" t="s">
        <v>45</v>
      </c>
      <c r="F127" s="38" t="s">
        <v>85</v>
      </c>
      <c r="G127" s="9"/>
    </row>
    <row r="128" spans="2:7" ht="24" customHeight="1" x14ac:dyDescent="0.35">
      <c r="B128" s="7" t="s">
        <v>90</v>
      </c>
      <c r="C128" s="8" t="s">
        <v>14</v>
      </c>
      <c r="D128" s="8">
        <v>20000</v>
      </c>
      <c r="E128" s="8" t="s">
        <v>86</v>
      </c>
      <c r="F128" s="38" t="s">
        <v>87</v>
      </c>
      <c r="G128" s="9"/>
    </row>
    <row r="129" spans="2:12" ht="24" customHeight="1" x14ac:dyDescent="0.35">
      <c r="B129" s="7" t="s">
        <v>9</v>
      </c>
      <c r="C129" s="8" t="s">
        <v>14</v>
      </c>
      <c r="D129" s="8">
        <v>3000000</v>
      </c>
      <c r="E129" s="8" t="s">
        <v>86</v>
      </c>
      <c r="F129" s="38" t="s">
        <v>85</v>
      </c>
      <c r="G129" s="9"/>
    </row>
    <row r="130" spans="2:12" ht="24" customHeight="1" x14ac:dyDescent="0.35">
      <c r="B130" s="7" t="s">
        <v>88</v>
      </c>
      <c r="C130" s="8" t="s">
        <v>14</v>
      </c>
      <c r="D130" s="8">
        <v>50000</v>
      </c>
      <c r="E130" s="8" t="s">
        <v>86</v>
      </c>
      <c r="F130" s="82" t="s">
        <v>306</v>
      </c>
      <c r="G130" s="9"/>
    </row>
    <row r="131" spans="2:12" ht="24" customHeight="1" thickBot="1" x14ac:dyDescent="0.4">
      <c r="B131" s="7"/>
      <c r="C131" s="8"/>
      <c r="D131" s="8"/>
      <c r="E131" s="8"/>
      <c r="F131" s="31"/>
      <c r="G131" s="9"/>
    </row>
    <row r="132" spans="2:12" ht="21" customHeight="1" thickBot="1" x14ac:dyDescent="0.4">
      <c r="B132" s="359" t="s">
        <v>24</v>
      </c>
      <c r="C132" s="360"/>
      <c r="D132" s="10">
        <f>SUM(D123:D131)</f>
        <v>6324000</v>
      </c>
      <c r="E132" s="10"/>
      <c r="F132" s="11"/>
      <c r="G132" s="12"/>
    </row>
    <row r="133" spans="2:12" ht="15" thickBot="1" x14ac:dyDescent="0.4">
      <c r="B133" s="7"/>
      <c r="C133" s="8"/>
      <c r="D133" s="8"/>
      <c r="E133" s="8"/>
      <c r="F133" s="31"/>
      <c r="G133" s="9"/>
    </row>
    <row r="134" spans="2:12" s="36" customFormat="1" ht="21.65" customHeight="1" thickBot="1" x14ac:dyDescent="0.4">
      <c r="B134" s="363" t="s">
        <v>91</v>
      </c>
      <c r="C134" s="364"/>
      <c r="D134" s="33">
        <f>+D122-D132</f>
        <v>147600</v>
      </c>
      <c r="E134" s="33"/>
      <c r="F134" s="34"/>
      <c r="G134" s="35"/>
    </row>
    <row r="135" spans="2:12" ht="15" thickBot="1" x14ac:dyDescent="0.4"/>
    <row r="136" spans="2:12" ht="21.5" thickBot="1" x14ac:dyDescent="0.4">
      <c r="B136" s="356" t="s">
        <v>92</v>
      </c>
      <c r="C136" s="357"/>
      <c r="D136" s="357"/>
      <c r="E136" s="357"/>
      <c r="F136" s="357"/>
      <c r="G136" s="358"/>
    </row>
    <row r="137" spans="2:12" ht="44" thickBot="1" x14ac:dyDescent="0.4">
      <c r="B137" s="1" t="s">
        <v>0</v>
      </c>
      <c r="C137" s="2" t="s">
        <v>13</v>
      </c>
      <c r="D137" s="2" t="s">
        <v>1</v>
      </c>
      <c r="E137" s="2" t="s">
        <v>10</v>
      </c>
      <c r="F137" s="2" t="s">
        <v>2</v>
      </c>
      <c r="G137" s="3" t="s">
        <v>6</v>
      </c>
    </row>
    <row r="138" spans="2:12" x14ac:dyDescent="0.35">
      <c r="B138" s="7"/>
      <c r="C138" s="8"/>
      <c r="D138" s="8"/>
      <c r="E138" s="8"/>
      <c r="F138" s="31"/>
      <c r="G138" s="9"/>
    </row>
    <row r="139" spans="2:12" x14ac:dyDescent="0.35">
      <c r="B139" s="7" t="s">
        <v>141</v>
      </c>
      <c r="C139" s="8" t="s">
        <v>44</v>
      </c>
      <c r="D139" s="8">
        <v>659750</v>
      </c>
      <c r="E139" s="8" t="s">
        <v>94</v>
      </c>
      <c r="F139" s="31"/>
      <c r="G139" s="9"/>
    </row>
    <row r="140" spans="2:12" ht="15" x14ac:dyDescent="0.35">
      <c r="B140" s="7" t="s">
        <v>64</v>
      </c>
      <c r="C140" s="8" t="s">
        <v>14</v>
      </c>
      <c r="D140" s="8">
        <v>1800000</v>
      </c>
      <c r="E140" s="8" t="s">
        <v>148</v>
      </c>
      <c r="F140" s="38" t="s">
        <v>118</v>
      </c>
      <c r="G140" s="9"/>
      <c r="I140" s="27" t="s">
        <v>94</v>
      </c>
      <c r="J140" s="27">
        <v>1500000</v>
      </c>
      <c r="K140" s="28" t="s">
        <v>144</v>
      </c>
      <c r="L140" s="29" t="s">
        <v>141</v>
      </c>
    </row>
    <row r="141" spans="2:12" ht="15" x14ac:dyDescent="0.3">
      <c r="B141" s="7" t="s">
        <v>134</v>
      </c>
      <c r="C141" s="8" t="s">
        <v>14</v>
      </c>
      <c r="D141" s="8">
        <v>2000000</v>
      </c>
      <c r="E141" s="8" t="s">
        <v>148</v>
      </c>
      <c r="F141" s="38" t="s">
        <v>160</v>
      </c>
      <c r="G141" s="9"/>
      <c r="I141" s="24" t="s">
        <v>94</v>
      </c>
      <c r="J141" s="24">
        <v>1800000</v>
      </c>
      <c r="K141" s="25" t="s">
        <v>144</v>
      </c>
      <c r="L141" s="22" t="s">
        <v>64</v>
      </c>
    </row>
    <row r="142" spans="2:12" ht="15" x14ac:dyDescent="0.3">
      <c r="B142" s="7" t="s">
        <v>134</v>
      </c>
      <c r="C142" s="8" t="s">
        <v>14</v>
      </c>
      <c r="D142" s="8">
        <v>1000000</v>
      </c>
      <c r="E142" s="8" t="s">
        <v>148</v>
      </c>
      <c r="F142" s="38" t="s">
        <v>118</v>
      </c>
      <c r="G142" s="9"/>
      <c r="I142" s="21" t="s">
        <v>94</v>
      </c>
      <c r="J142" s="24">
        <v>2000000</v>
      </c>
      <c r="K142" s="25" t="s">
        <v>144</v>
      </c>
      <c r="L142" s="22" t="s">
        <v>134</v>
      </c>
    </row>
    <row r="143" spans="2:12" ht="15" x14ac:dyDescent="0.3">
      <c r="B143" s="7" t="s">
        <v>17</v>
      </c>
      <c r="C143" s="8" t="s">
        <v>14</v>
      </c>
      <c r="D143" s="8">
        <v>500000</v>
      </c>
      <c r="E143" s="8" t="s">
        <v>94</v>
      </c>
      <c r="F143" s="38" t="s">
        <v>117</v>
      </c>
      <c r="G143" s="9"/>
      <c r="I143" s="21" t="s">
        <v>143</v>
      </c>
      <c r="J143" s="23">
        <v>1000000</v>
      </c>
      <c r="K143" s="25" t="s">
        <v>144</v>
      </c>
      <c r="L143" s="22" t="s">
        <v>134</v>
      </c>
    </row>
    <row r="144" spans="2:12" ht="15" x14ac:dyDescent="0.3">
      <c r="B144" s="7" t="s">
        <v>17</v>
      </c>
      <c r="C144" s="8" t="s">
        <v>14</v>
      </c>
      <c r="D144" s="8">
        <v>1720000</v>
      </c>
      <c r="E144" s="8" t="s">
        <v>94</v>
      </c>
      <c r="F144" s="38" t="s">
        <v>118</v>
      </c>
      <c r="G144" s="9"/>
      <c r="I144" s="21" t="s">
        <v>94</v>
      </c>
      <c r="J144" s="24">
        <v>1720000</v>
      </c>
      <c r="K144" s="26" t="s">
        <v>144</v>
      </c>
      <c r="L144" s="22" t="s">
        <v>17</v>
      </c>
    </row>
    <row r="145" spans="2:12" ht="15" x14ac:dyDescent="0.3">
      <c r="B145" s="7" t="s">
        <v>17</v>
      </c>
      <c r="C145" s="8" t="s">
        <v>14</v>
      </c>
      <c r="D145" s="8">
        <v>730000</v>
      </c>
      <c r="E145" s="8" t="s">
        <v>94</v>
      </c>
      <c r="F145" s="38" t="s">
        <v>119</v>
      </c>
      <c r="G145" s="9"/>
      <c r="I145" s="21" t="s">
        <v>146</v>
      </c>
      <c r="J145" s="24">
        <v>730000</v>
      </c>
      <c r="K145" s="26" t="s">
        <v>144</v>
      </c>
      <c r="L145" s="22" t="s">
        <v>17</v>
      </c>
    </row>
    <row r="146" spans="2:12" ht="15" x14ac:dyDescent="0.3">
      <c r="B146" s="32" t="s">
        <v>57</v>
      </c>
      <c r="C146" s="20" t="s">
        <v>14</v>
      </c>
      <c r="D146" s="20">
        <v>1300000</v>
      </c>
      <c r="E146" s="20" t="s">
        <v>86</v>
      </c>
      <c r="F146" s="38" t="s">
        <v>120</v>
      </c>
      <c r="G146" s="50" t="s">
        <v>121</v>
      </c>
      <c r="I146" s="21" t="s">
        <v>143</v>
      </c>
      <c r="J146" s="24">
        <v>500000</v>
      </c>
      <c r="K146" s="26" t="s">
        <v>144</v>
      </c>
      <c r="L146" s="22" t="s">
        <v>17</v>
      </c>
    </row>
    <row r="147" spans="2:12" x14ac:dyDescent="0.35">
      <c r="B147" s="7"/>
      <c r="C147" s="8"/>
      <c r="D147" s="8"/>
      <c r="E147" s="8"/>
      <c r="F147" s="31"/>
      <c r="G147" s="9"/>
    </row>
    <row r="148" spans="2:12" ht="15" thickBot="1" x14ac:dyDescent="0.4">
      <c r="B148" s="7"/>
      <c r="C148" s="8"/>
      <c r="D148" s="8"/>
      <c r="E148" s="8"/>
      <c r="F148" s="31"/>
      <c r="G148" s="9"/>
      <c r="J148" s="30">
        <f>SUM(J140:J147)</f>
        <v>9250000</v>
      </c>
    </row>
    <row r="149" spans="2:12" ht="15" thickBot="1" x14ac:dyDescent="0.4">
      <c r="B149" s="359" t="s">
        <v>15</v>
      </c>
      <c r="C149" s="360"/>
      <c r="D149" s="10">
        <f>SUM(D138:D148)</f>
        <v>9709750</v>
      </c>
      <c r="E149" s="10"/>
      <c r="F149" s="11"/>
      <c r="G149" s="12"/>
      <c r="J149" s="30"/>
    </row>
    <row r="150" spans="2:12" x14ac:dyDescent="0.35">
      <c r="B150" s="7"/>
      <c r="C150" s="8"/>
      <c r="D150" s="8"/>
      <c r="E150" s="8"/>
      <c r="F150" s="31"/>
      <c r="G150" s="9"/>
    </row>
    <row r="151" spans="2:12" x14ac:dyDescent="0.35">
      <c r="B151" s="7"/>
      <c r="C151" s="8"/>
      <c r="D151" s="8"/>
      <c r="E151" s="8"/>
      <c r="F151" s="31"/>
      <c r="G151" s="9"/>
    </row>
    <row r="152" spans="2:12" x14ac:dyDescent="0.35">
      <c r="B152" s="7" t="s">
        <v>93</v>
      </c>
      <c r="C152" s="8" t="s">
        <v>14</v>
      </c>
      <c r="D152" s="8">
        <v>367000</v>
      </c>
      <c r="E152" s="8" t="s">
        <v>94</v>
      </c>
      <c r="F152" s="38" t="s">
        <v>95</v>
      </c>
      <c r="G152" s="9" t="s">
        <v>100</v>
      </c>
    </row>
    <row r="153" spans="2:12" x14ac:dyDescent="0.35">
      <c r="B153" s="7" t="s">
        <v>93</v>
      </c>
      <c r="C153" s="8" t="s">
        <v>14</v>
      </c>
      <c r="D153" s="8">
        <v>93000</v>
      </c>
      <c r="E153" s="8" t="s">
        <v>94</v>
      </c>
      <c r="F153" s="38" t="s">
        <v>96</v>
      </c>
      <c r="G153" s="9" t="s">
        <v>99</v>
      </c>
    </row>
    <row r="154" spans="2:12" x14ac:dyDescent="0.35">
      <c r="B154" s="7" t="s">
        <v>93</v>
      </c>
      <c r="C154" s="8" t="s">
        <v>14</v>
      </c>
      <c r="D154" s="8">
        <v>39000</v>
      </c>
      <c r="E154" s="8" t="s">
        <v>94</v>
      </c>
      <c r="F154" s="38" t="s">
        <v>97</v>
      </c>
      <c r="G154" s="9" t="s">
        <v>98</v>
      </c>
    </row>
    <row r="155" spans="2:12" x14ac:dyDescent="0.35">
      <c r="B155" s="7" t="s">
        <v>93</v>
      </c>
      <c r="C155" s="8" t="s">
        <v>14</v>
      </c>
      <c r="D155" s="8">
        <v>46500</v>
      </c>
      <c r="E155" s="8" t="s">
        <v>94</v>
      </c>
      <c r="F155" s="38" t="s">
        <v>96</v>
      </c>
      <c r="G155" s="9" t="s">
        <v>101</v>
      </c>
    </row>
    <row r="156" spans="2:12" x14ac:dyDescent="0.35">
      <c r="B156" s="7" t="s">
        <v>93</v>
      </c>
      <c r="C156" s="8" t="s">
        <v>14</v>
      </c>
      <c r="D156" s="8">
        <v>66000</v>
      </c>
      <c r="E156" s="8" t="s">
        <v>94</v>
      </c>
      <c r="F156" s="38" t="s">
        <v>95</v>
      </c>
      <c r="G156" s="9" t="s">
        <v>102</v>
      </c>
    </row>
    <row r="157" spans="2:12" x14ac:dyDescent="0.35">
      <c r="B157" s="7" t="s">
        <v>93</v>
      </c>
      <c r="C157" s="8" t="s">
        <v>14</v>
      </c>
      <c r="D157" s="8">
        <v>19500</v>
      </c>
      <c r="E157" s="8" t="s">
        <v>94</v>
      </c>
      <c r="F157" s="38" t="s">
        <v>97</v>
      </c>
      <c r="G157" s="9" t="s">
        <v>103</v>
      </c>
    </row>
    <row r="158" spans="2:12" x14ac:dyDescent="0.35">
      <c r="B158" s="7" t="s">
        <v>93</v>
      </c>
      <c r="C158" s="8" t="s">
        <v>14</v>
      </c>
      <c r="D158" s="8">
        <v>5000</v>
      </c>
      <c r="E158" s="8" t="s">
        <v>94</v>
      </c>
      <c r="F158" s="38" t="s">
        <v>96</v>
      </c>
      <c r="G158" s="9" t="s">
        <v>104</v>
      </c>
    </row>
    <row r="159" spans="2:12" x14ac:dyDescent="0.35">
      <c r="B159" s="7" t="s">
        <v>93</v>
      </c>
      <c r="C159" s="8" t="s">
        <v>14</v>
      </c>
      <c r="D159" s="8">
        <v>11410</v>
      </c>
      <c r="E159" s="8" t="s">
        <v>94</v>
      </c>
      <c r="F159" s="38" t="s">
        <v>105</v>
      </c>
      <c r="G159" s="9"/>
    </row>
    <row r="160" spans="2:12" x14ac:dyDescent="0.35">
      <c r="B160" s="7"/>
      <c r="C160" s="8"/>
      <c r="D160" s="8"/>
      <c r="E160" s="8"/>
      <c r="F160" s="38"/>
      <c r="G160" s="9"/>
    </row>
    <row r="161" spans="2:7" x14ac:dyDescent="0.35">
      <c r="B161" s="7" t="s">
        <v>81</v>
      </c>
      <c r="C161" s="8" t="s">
        <v>14</v>
      </c>
      <c r="D161" s="8">
        <v>1800000</v>
      </c>
      <c r="E161" s="8" t="s">
        <v>86</v>
      </c>
      <c r="F161" s="38" t="s">
        <v>149</v>
      </c>
      <c r="G161" s="9"/>
    </row>
    <row r="162" spans="2:7" x14ac:dyDescent="0.35">
      <c r="B162" s="7" t="s">
        <v>84</v>
      </c>
      <c r="C162" s="8" t="s">
        <v>14</v>
      </c>
      <c r="D162" s="8">
        <v>3000000</v>
      </c>
      <c r="E162" s="8" t="s">
        <v>86</v>
      </c>
      <c r="F162" s="38" t="s">
        <v>149</v>
      </c>
      <c r="G162" s="9"/>
    </row>
    <row r="163" spans="2:7" x14ac:dyDescent="0.35">
      <c r="B163" s="7"/>
      <c r="C163" s="8"/>
      <c r="D163" s="8"/>
      <c r="E163" s="8"/>
      <c r="F163" s="38"/>
      <c r="G163" s="9"/>
    </row>
    <row r="164" spans="2:7" ht="29" x14ac:dyDescent="0.35">
      <c r="B164" s="7" t="s">
        <v>106</v>
      </c>
      <c r="C164" s="8" t="s">
        <v>14</v>
      </c>
      <c r="D164" s="8">
        <v>1380000</v>
      </c>
      <c r="E164" s="8" t="s">
        <v>94</v>
      </c>
      <c r="F164" s="49" t="s">
        <v>150</v>
      </c>
      <c r="G164" s="9" t="s">
        <v>100</v>
      </c>
    </row>
    <row r="165" spans="2:7" x14ac:dyDescent="0.35">
      <c r="B165" s="7" t="s">
        <v>106</v>
      </c>
      <c r="C165" s="8" t="s">
        <v>14</v>
      </c>
      <c r="D165" s="8">
        <v>98300</v>
      </c>
      <c r="E165" s="8" t="s">
        <v>94</v>
      </c>
      <c r="F165" s="38" t="s">
        <v>151</v>
      </c>
      <c r="G165" s="9" t="s">
        <v>99</v>
      </c>
    </row>
    <row r="166" spans="2:7" x14ac:dyDescent="0.35">
      <c r="B166" s="7" t="s">
        <v>106</v>
      </c>
      <c r="C166" s="8" t="s">
        <v>14</v>
      </c>
      <c r="D166" s="8">
        <v>229500</v>
      </c>
      <c r="E166" s="8" t="s">
        <v>94</v>
      </c>
      <c r="F166" s="38" t="s">
        <v>155</v>
      </c>
      <c r="G166" s="9" t="s">
        <v>108</v>
      </c>
    </row>
    <row r="167" spans="2:7" x14ac:dyDescent="0.35">
      <c r="B167" s="7" t="s">
        <v>106</v>
      </c>
      <c r="C167" s="8" t="s">
        <v>14</v>
      </c>
      <c r="D167" s="8">
        <v>210300</v>
      </c>
      <c r="E167" s="8" t="s">
        <v>94</v>
      </c>
      <c r="F167" s="38" t="s">
        <v>154</v>
      </c>
      <c r="G167" s="9" t="s">
        <v>107</v>
      </c>
    </row>
    <row r="168" spans="2:7" x14ac:dyDescent="0.35">
      <c r="B168" s="7" t="s">
        <v>106</v>
      </c>
      <c r="C168" s="8" t="s">
        <v>14</v>
      </c>
      <c r="D168" s="8">
        <v>82600</v>
      </c>
      <c r="E168" s="8" t="s">
        <v>94</v>
      </c>
      <c r="F168" s="38" t="s">
        <v>152</v>
      </c>
      <c r="G168" s="9" t="s">
        <v>109</v>
      </c>
    </row>
    <row r="169" spans="2:7" x14ac:dyDescent="0.35">
      <c r="B169" s="7" t="s">
        <v>106</v>
      </c>
      <c r="C169" s="8" t="s">
        <v>14</v>
      </c>
      <c r="D169" s="8">
        <v>69200</v>
      </c>
      <c r="E169" s="8" t="s">
        <v>94</v>
      </c>
      <c r="F169" s="38" t="s">
        <v>153</v>
      </c>
      <c r="G169" s="9" t="s">
        <v>98</v>
      </c>
    </row>
    <row r="170" spans="2:7" ht="29" x14ac:dyDescent="0.35">
      <c r="B170" s="7" t="s">
        <v>106</v>
      </c>
      <c r="C170" s="8" t="s">
        <v>14</v>
      </c>
      <c r="D170" s="8">
        <v>345000</v>
      </c>
      <c r="E170" s="8" t="s">
        <v>94</v>
      </c>
      <c r="F170" s="49" t="s">
        <v>150</v>
      </c>
      <c r="G170" s="9" t="s">
        <v>102</v>
      </c>
    </row>
    <row r="171" spans="2:7" x14ac:dyDescent="0.35">
      <c r="B171" s="7" t="s">
        <v>106</v>
      </c>
      <c r="C171" s="8" t="s">
        <v>14</v>
      </c>
      <c r="D171" s="8">
        <v>163900</v>
      </c>
      <c r="E171" s="8" t="s">
        <v>94</v>
      </c>
      <c r="F171" s="38" t="s">
        <v>156</v>
      </c>
      <c r="G171" s="9" t="s">
        <v>101</v>
      </c>
    </row>
    <row r="172" spans="2:7" x14ac:dyDescent="0.35">
      <c r="B172" s="7" t="s">
        <v>106</v>
      </c>
      <c r="C172" s="8" t="s">
        <v>14</v>
      </c>
      <c r="D172" s="8">
        <v>41300</v>
      </c>
      <c r="E172" s="8" t="s">
        <v>94</v>
      </c>
      <c r="F172" s="38" t="s">
        <v>152</v>
      </c>
      <c r="G172" s="9" t="s">
        <v>110</v>
      </c>
    </row>
    <row r="173" spans="2:7" x14ac:dyDescent="0.35">
      <c r="B173" s="7" t="s">
        <v>106</v>
      </c>
      <c r="C173" s="8" t="s">
        <v>14</v>
      </c>
      <c r="D173" s="8">
        <v>105200</v>
      </c>
      <c r="E173" s="8" t="s">
        <v>94</v>
      </c>
      <c r="F173" s="38" t="s">
        <v>154</v>
      </c>
      <c r="G173" s="9" t="s">
        <v>111</v>
      </c>
    </row>
    <row r="174" spans="2:7" x14ac:dyDescent="0.35">
      <c r="B174" s="7" t="s">
        <v>106</v>
      </c>
      <c r="C174" s="8" t="s">
        <v>14</v>
      </c>
      <c r="D174" s="8">
        <v>34600</v>
      </c>
      <c r="E174" s="8" t="s">
        <v>94</v>
      </c>
      <c r="F174" s="38" t="s">
        <v>153</v>
      </c>
      <c r="G174" s="9" t="s">
        <v>112</v>
      </c>
    </row>
    <row r="175" spans="2:7" x14ac:dyDescent="0.35">
      <c r="B175" s="7" t="s">
        <v>106</v>
      </c>
      <c r="C175" s="8" t="s">
        <v>14</v>
      </c>
      <c r="D175" s="8">
        <v>189083</v>
      </c>
      <c r="E175" s="8" t="s">
        <v>94</v>
      </c>
      <c r="F175" s="38" t="s">
        <v>113</v>
      </c>
      <c r="G175" s="9" t="s">
        <v>100</v>
      </c>
    </row>
    <row r="176" spans="2:7" x14ac:dyDescent="0.35">
      <c r="B176" s="7" t="s">
        <v>106</v>
      </c>
      <c r="C176" s="8" t="s">
        <v>14</v>
      </c>
      <c r="D176" s="8">
        <v>200000</v>
      </c>
      <c r="E176" s="8" t="s">
        <v>94</v>
      </c>
      <c r="F176" s="38" t="s">
        <v>114</v>
      </c>
      <c r="G176" s="9" t="s">
        <v>100</v>
      </c>
    </row>
    <row r="177" spans="2:7" ht="29" x14ac:dyDescent="0.35">
      <c r="B177" s="7" t="s">
        <v>106</v>
      </c>
      <c r="C177" s="8" t="s">
        <v>14</v>
      </c>
      <c r="D177" s="8">
        <v>804000</v>
      </c>
      <c r="E177" s="8" t="s">
        <v>94</v>
      </c>
      <c r="F177" s="49" t="s">
        <v>115</v>
      </c>
      <c r="G177" s="9" t="s">
        <v>100</v>
      </c>
    </row>
    <row r="178" spans="2:7" x14ac:dyDescent="0.35">
      <c r="B178" s="7" t="s">
        <v>106</v>
      </c>
      <c r="C178" s="8" t="s">
        <v>14</v>
      </c>
      <c r="D178" s="8">
        <v>297007</v>
      </c>
      <c r="E178" s="8" t="s">
        <v>94</v>
      </c>
      <c r="F178" s="38" t="s">
        <v>116</v>
      </c>
      <c r="G178" s="9" t="s">
        <v>100</v>
      </c>
    </row>
    <row r="179" spans="2:7" x14ac:dyDescent="0.35">
      <c r="B179" s="7"/>
      <c r="C179" s="8"/>
      <c r="D179" s="8"/>
      <c r="E179" s="8"/>
      <c r="F179" s="31"/>
      <c r="G179" s="9"/>
    </row>
    <row r="180" spans="2:7" x14ac:dyDescent="0.35">
      <c r="B180" s="7" t="s">
        <v>106</v>
      </c>
      <c r="C180" s="8" t="s">
        <v>14</v>
      </c>
      <c r="D180" s="8">
        <v>12350</v>
      </c>
      <c r="E180" s="8" t="s">
        <v>94</v>
      </c>
      <c r="F180" s="153" t="s">
        <v>460</v>
      </c>
      <c r="G180" s="9"/>
    </row>
    <row r="181" spans="2:7" ht="15" thickBot="1" x14ac:dyDescent="0.4">
      <c r="B181" s="7"/>
      <c r="C181" s="8"/>
      <c r="D181" s="8"/>
      <c r="E181" s="8"/>
      <c r="F181" s="31"/>
      <c r="G181" s="9"/>
    </row>
    <row r="182" spans="2:7" ht="15" thickBot="1" x14ac:dyDescent="0.4">
      <c r="B182" s="359" t="s">
        <v>24</v>
      </c>
      <c r="C182" s="360"/>
      <c r="D182" s="10">
        <f>SUM(D152:D181)</f>
        <v>9709750</v>
      </c>
      <c r="E182" s="10"/>
      <c r="F182" s="11"/>
      <c r="G182" s="12"/>
    </row>
    <row r="183" spans="2:7" ht="15" thickBot="1" x14ac:dyDescent="0.4">
      <c r="B183" s="7"/>
      <c r="C183" s="8"/>
      <c r="D183" s="8"/>
      <c r="E183" s="8"/>
      <c r="F183" s="31"/>
      <c r="G183" s="9"/>
    </row>
    <row r="184" spans="2:7" s="36" customFormat="1" ht="19" thickBot="1" x14ac:dyDescent="0.4">
      <c r="B184" s="363" t="s">
        <v>122</v>
      </c>
      <c r="C184" s="364"/>
      <c r="D184" s="33">
        <f>+D149-D182</f>
        <v>0</v>
      </c>
      <c r="E184" s="33"/>
      <c r="F184" s="34"/>
      <c r="G184" s="35"/>
    </row>
    <row r="186" spans="2:7" x14ac:dyDescent="0.35">
      <c r="B186" s="386"/>
      <c r="C186" s="386"/>
      <c r="D186" s="386"/>
      <c r="E186" s="386"/>
      <c r="F186" s="386"/>
      <c r="G186" s="386"/>
    </row>
    <row r="187" spans="2:7" ht="16" thickBot="1" x14ac:dyDescent="0.4">
      <c r="B187" s="391" t="s">
        <v>205</v>
      </c>
      <c r="C187" s="391"/>
      <c r="D187" s="391"/>
      <c r="E187" s="391"/>
      <c r="F187" s="391"/>
    </row>
    <row r="188" spans="2:7" ht="44" thickBot="1" x14ac:dyDescent="0.4">
      <c r="B188" s="51" t="s">
        <v>0</v>
      </c>
      <c r="C188" s="52" t="s">
        <v>13</v>
      </c>
      <c r="D188" s="52" t="s">
        <v>1</v>
      </c>
      <c r="E188" s="52" t="s">
        <v>10</v>
      </c>
      <c r="F188" s="53" t="s">
        <v>2</v>
      </c>
      <c r="G188"/>
    </row>
    <row r="189" spans="2:7" x14ac:dyDescent="0.35">
      <c r="B189" s="55" t="s">
        <v>43</v>
      </c>
      <c r="C189" s="56" t="s">
        <v>14</v>
      </c>
      <c r="D189" s="56">
        <v>2375000</v>
      </c>
      <c r="E189" s="56" t="s">
        <v>70</v>
      </c>
      <c r="F189" s="58" t="s">
        <v>74</v>
      </c>
      <c r="G189"/>
    </row>
    <row r="190" spans="2:7" x14ac:dyDescent="0.35">
      <c r="B190" s="57" t="s">
        <v>43</v>
      </c>
      <c r="C190" s="54" t="s">
        <v>14</v>
      </c>
      <c r="D190" s="54">
        <f>3800000-2375000</f>
        <v>1425000</v>
      </c>
      <c r="E190" s="54" t="s">
        <v>70</v>
      </c>
      <c r="F190" s="59"/>
      <c r="G190"/>
    </row>
    <row r="191" spans="2:7" x14ac:dyDescent="0.35">
      <c r="B191" s="57" t="s">
        <v>73</v>
      </c>
      <c r="C191" s="54" t="s">
        <v>14</v>
      </c>
      <c r="D191" s="54">
        <v>2500000</v>
      </c>
      <c r="E191" s="54" t="s">
        <v>70</v>
      </c>
      <c r="F191" s="59" t="s">
        <v>140</v>
      </c>
      <c r="G191"/>
    </row>
    <row r="192" spans="2:7" x14ac:dyDescent="0.35">
      <c r="B192" s="57" t="s">
        <v>76</v>
      </c>
      <c r="C192" s="54" t="s">
        <v>14</v>
      </c>
      <c r="D192" s="54">
        <v>500000</v>
      </c>
      <c r="E192" s="54" t="s">
        <v>52</v>
      </c>
      <c r="F192" s="59" t="s">
        <v>77</v>
      </c>
      <c r="G192"/>
    </row>
    <row r="193" spans="2:7" x14ac:dyDescent="0.35">
      <c r="B193" s="57" t="s">
        <v>65</v>
      </c>
      <c r="C193" s="54" t="s">
        <v>14</v>
      </c>
      <c r="D193" s="54">
        <v>700000</v>
      </c>
      <c r="E193" s="54" t="s">
        <v>52</v>
      </c>
      <c r="F193" s="59" t="s">
        <v>78</v>
      </c>
      <c r="G193"/>
    </row>
    <row r="194" spans="2:7" x14ac:dyDescent="0.35">
      <c r="B194" s="14"/>
      <c r="C194" s="15"/>
      <c r="D194" s="15"/>
      <c r="E194" s="15"/>
      <c r="F194" s="81"/>
      <c r="G194"/>
    </row>
    <row r="195" spans="2:7" x14ac:dyDescent="0.35">
      <c r="B195" s="14"/>
      <c r="C195" s="15"/>
      <c r="D195" s="15"/>
      <c r="E195" s="15"/>
      <c r="F195" s="81"/>
      <c r="G195"/>
    </row>
    <row r="196" spans="2:7" x14ac:dyDescent="0.35">
      <c r="B196" s="14"/>
      <c r="C196" s="15"/>
      <c r="D196" s="15"/>
      <c r="E196" s="15"/>
      <c r="F196" s="81"/>
      <c r="G196"/>
    </row>
    <row r="197" spans="2:7" x14ac:dyDescent="0.35">
      <c r="B197" s="14"/>
      <c r="C197" s="15"/>
      <c r="D197" s="15"/>
      <c r="E197" s="15"/>
      <c r="F197" s="81"/>
      <c r="G197"/>
    </row>
    <row r="198" spans="2:7" ht="15" thickBot="1" x14ac:dyDescent="0.4">
      <c r="B198" s="14"/>
      <c r="C198" s="15"/>
      <c r="D198" s="15"/>
      <c r="E198" s="15"/>
      <c r="F198" s="60"/>
      <c r="G198"/>
    </row>
    <row r="199" spans="2:7" ht="16" thickBot="1" x14ac:dyDescent="0.4">
      <c r="B199" s="384" t="s">
        <v>198</v>
      </c>
      <c r="C199" s="385"/>
      <c r="D199" s="45">
        <f>SUM(D189:D198)</f>
        <v>7500000</v>
      </c>
      <c r="E199" s="45"/>
      <c r="F199" s="66"/>
      <c r="G199"/>
    </row>
    <row r="200" spans="2:7" x14ac:dyDescent="0.35">
      <c r="B200" s="7"/>
      <c r="C200" s="8"/>
      <c r="D200" s="8"/>
      <c r="E200" s="8"/>
      <c r="F200" s="61"/>
      <c r="G200"/>
    </row>
    <row r="201" spans="2:7" x14ac:dyDescent="0.35">
      <c r="B201" s="57" t="s">
        <v>43</v>
      </c>
      <c r="C201" s="54" t="s">
        <v>14</v>
      </c>
      <c r="D201" s="54">
        <v>2375000</v>
      </c>
      <c r="E201" s="54" t="s">
        <v>70</v>
      </c>
      <c r="F201" s="62" t="s">
        <v>195</v>
      </c>
      <c r="G201"/>
    </row>
    <row r="202" spans="2:7" x14ac:dyDescent="0.35">
      <c r="B202" s="71" t="s">
        <v>43</v>
      </c>
      <c r="C202" s="54" t="s">
        <v>14</v>
      </c>
      <c r="D202" s="54">
        <v>2000000</v>
      </c>
      <c r="E202" s="54" t="s">
        <v>193</v>
      </c>
      <c r="F202" s="62" t="s">
        <v>194</v>
      </c>
      <c r="G202"/>
    </row>
    <row r="203" spans="2:7" x14ac:dyDescent="0.35">
      <c r="B203" s="57" t="s">
        <v>73</v>
      </c>
      <c r="C203" s="54" t="s">
        <v>14</v>
      </c>
      <c r="D203" s="54">
        <v>2500000</v>
      </c>
      <c r="E203" s="54" t="s">
        <v>196</v>
      </c>
      <c r="F203" s="62" t="s">
        <v>197</v>
      </c>
      <c r="G203"/>
    </row>
    <row r="204" spans="2:7" x14ac:dyDescent="0.35">
      <c r="B204" s="14"/>
      <c r="C204" s="15" t="s">
        <v>20</v>
      </c>
      <c r="D204" s="15">
        <f>14.25*700</f>
        <v>9975</v>
      </c>
      <c r="E204" s="15"/>
      <c r="F204" s="63" t="s">
        <v>199</v>
      </c>
      <c r="G204"/>
    </row>
    <row r="205" spans="2:7" x14ac:dyDescent="0.35">
      <c r="B205" s="14"/>
      <c r="C205" s="15" t="s">
        <v>20</v>
      </c>
      <c r="D205" s="15">
        <f>25*700</f>
        <v>17500</v>
      </c>
      <c r="E205" s="15"/>
      <c r="F205" s="63" t="s">
        <v>200</v>
      </c>
      <c r="G205"/>
    </row>
    <row r="206" spans="2:7" x14ac:dyDescent="0.35">
      <c r="B206" s="14"/>
      <c r="C206" s="15" t="s">
        <v>20</v>
      </c>
      <c r="D206" s="15">
        <f>5*700</f>
        <v>3500</v>
      </c>
      <c r="E206" s="15"/>
      <c r="F206" s="63" t="s">
        <v>201</v>
      </c>
      <c r="G206"/>
    </row>
    <row r="207" spans="2:7" x14ac:dyDescent="0.35">
      <c r="B207" s="14"/>
      <c r="C207" s="15" t="s">
        <v>20</v>
      </c>
      <c r="D207" s="15">
        <f>7*700</f>
        <v>4900</v>
      </c>
      <c r="E207" s="15"/>
      <c r="F207" s="63" t="s">
        <v>202</v>
      </c>
      <c r="G207"/>
    </row>
    <row r="208" spans="2:7" x14ac:dyDescent="0.35">
      <c r="B208" s="14"/>
      <c r="C208" s="15" t="s">
        <v>20</v>
      </c>
      <c r="D208" s="15">
        <f>100*300</f>
        <v>30000</v>
      </c>
      <c r="E208" s="15"/>
      <c r="F208" s="63" t="s">
        <v>203</v>
      </c>
      <c r="G208"/>
    </row>
    <row r="209" spans="2:7" x14ac:dyDescent="0.35">
      <c r="B209" s="14"/>
      <c r="C209" s="15"/>
      <c r="D209" s="15"/>
      <c r="E209" s="15"/>
      <c r="F209" s="63"/>
      <c r="G209"/>
    </row>
    <row r="210" spans="2:7" x14ac:dyDescent="0.35">
      <c r="B210" s="14"/>
      <c r="C210" s="15"/>
      <c r="D210" s="15"/>
      <c r="E210" s="15"/>
      <c r="F210" s="63"/>
      <c r="G210"/>
    </row>
    <row r="211" spans="2:7" x14ac:dyDescent="0.35">
      <c r="B211" s="14"/>
      <c r="C211" s="15"/>
      <c r="D211" s="15"/>
      <c r="E211" s="15"/>
      <c r="F211" s="63"/>
      <c r="G211"/>
    </row>
    <row r="212" spans="2:7" x14ac:dyDescent="0.35">
      <c r="B212" s="14"/>
      <c r="C212" s="15"/>
      <c r="D212" s="15"/>
      <c r="E212" s="15"/>
      <c r="F212" s="63"/>
      <c r="G212"/>
    </row>
    <row r="213" spans="2:7" x14ac:dyDescent="0.35">
      <c r="B213" s="14"/>
      <c r="C213" s="15"/>
      <c r="D213" s="15"/>
      <c r="E213" s="15"/>
      <c r="F213" s="63"/>
      <c r="G213"/>
    </row>
    <row r="214" spans="2:7" ht="15" thickBot="1" x14ac:dyDescent="0.4">
      <c r="B214" s="14"/>
      <c r="C214" s="15"/>
      <c r="D214" s="15"/>
      <c r="E214" s="15"/>
      <c r="F214" s="63"/>
      <c r="G214"/>
    </row>
    <row r="215" spans="2:7" ht="19" thickBot="1" x14ac:dyDescent="0.4">
      <c r="B215" s="389" t="s">
        <v>24</v>
      </c>
      <c r="C215" s="390"/>
      <c r="D215" s="44">
        <f>SUM(D201:D214)</f>
        <v>6940875</v>
      </c>
      <c r="E215" s="67"/>
      <c r="F215" s="68"/>
      <c r="G215"/>
    </row>
    <row r="216" spans="2:7" ht="15" thickBot="1" x14ac:dyDescent="0.4">
      <c r="B216" s="361"/>
      <c r="C216" s="362"/>
      <c r="D216" s="64"/>
      <c r="E216" s="64"/>
      <c r="F216" s="65"/>
      <c r="G216"/>
    </row>
    <row r="217" spans="2:7" ht="19" thickBot="1" x14ac:dyDescent="0.4">
      <c r="B217" s="387" t="s">
        <v>204</v>
      </c>
      <c r="C217" s="388"/>
      <c r="D217" s="69">
        <f>+D199-D215</f>
        <v>559125</v>
      </c>
      <c r="E217" s="69"/>
      <c r="F217" s="70"/>
      <c r="G217"/>
    </row>
    <row r="218" spans="2:7" x14ac:dyDescent="0.35">
      <c r="G218"/>
    </row>
  </sheetData>
  <mergeCells count="30">
    <mergeCell ref="B186:G186"/>
    <mergeCell ref="B217:C217"/>
    <mergeCell ref="B215:C215"/>
    <mergeCell ref="B199:C199"/>
    <mergeCell ref="B216:C216"/>
    <mergeCell ref="B187:F187"/>
    <mergeCell ref="B184:C184"/>
    <mergeCell ref="B85:G85"/>
    <mergeCell ref="B98:C98"/>
    <mergeCell ref="B111:C111"/>
    <mergeCell ref="B113:C113"/>
    <mergeCell ref="B115:G115"/>
    <mergeCell ref="B122:C122"/>
    <mergeCell ref="B132:C132"/>
    <mergeCell ref="B134:C134"/>
    <mergeCell ref="B136:G136"/>
    <mergeCell ref="B149:C149"/>
    <mergeCell ref="B182:C182"/>
    <mergeCell ref="B82:C82"/>
    <mergeCell ref="B3:G3"/>
    <mergeCell ref="B13:C13"/>
    <mergeCell ref="B20:C20"/>
    <mergeCell ref="B23:C23"/>
    <mergeCell ref="B25:G25"/>
    <mergeCell ref="B36:C36"/>
    <mergeCell ref="B52:C52"/>
    <mergeCell ref="B54:C54"/>
    <mergeCell ref="B57:G57"/>
    <mergeCell ref="B70:C70"/>
    <mergeCell ref="B80:C80"/>
  </mergeCells>
  <printOptions horizontalCentered="1"/>
  <pageMargins left="0.25" right="0.25" top="0.75" bottom="0.75" header="0.3" footer="0.3"/>
  <pageSetup scale="51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163"/>
  <sheetViews>
    <sheetView topLeftCell="A137" zoomScale="85" zoomScaleNormal="85" zoomScaleSheetLayoutView="85" workbookViewId="0">
      <selection activeCell="E157" sqref="E157"/>
    </sheetView>
  </sheetViews>
  <sheetFormatPr defaultColWidth="8.90625" defaultRowHeight="14.5" x14ac:dyDescent="0.35"/>
  <cols>
    <col min="1" max="1" width="8.90625" style="6"/>
    <col min="2" max="2" width="12.6328125" style="5" bestFit="1" customWidth="1"/>
    <col min="3" max="3" width="20.81640625" style="5" bestFit="1" customWidth="1"/>
    <col min="4" max="4" width="12.453125" style="5" bestFit="1" customWidth="1"/>
    <col min="5" max="5" width="13.90625" style="5" bestFit="1" customWidth="1"/>
    <col min="6" max="6" width="55.36328125" style="40" customWidth="1"/>
    <col min="7" max="7" width="35.81640625" style="83" customWidth="1"/>
    <col min="8" max="8" width="8.90625" style="6"/>
    <col min="9" max="9" width="10.6328125" style="6" bestFit="1" customWidth="1"/>
    <col min="10" max="10" width="10.453125" style="6" bestFit="1" customWidth="1"/>
    <col min="11" max="11" width="8.90625" style="6"/>
    <col min="12" max="12" width="10.81640625" style="6" bestFit="1" customWidth="1"/>
    <col min="13" max="16384" width="8.90625" style="6"/>
  </cols>
  <sheetData>
    <row r="2" spans="2:7" ht="15" thickBot="1" x14ac:dyDescent="0.4"/>
    <row r="3" spans="2:7" ht="21.5" thickBot="1" x14ac:dyDescent="0.4">
      <c r="B3" s="356" t="s">
        <v>29</v>
      </c>
      <c r="C3" s="357"/>
      <c r="D3" s="357"/>
      <c r="E3" s="357"/>
      <c r="F3" s="357"/>
      <c r="G3" s="358"/>
    </row>
    <row r="4" spans="2:7" s="4" customFormat="1" ht="43.25" customHeight="1" thickBot="1" x14ac:dyDescent="0.4">
      <c r="B4" s="1" t="s">
        <v>0</v>
      </c>
      <c r="C4" s="2" t="s">
        <v>13</v>
      </c>
      <c r="D4" s="2" t="s">
        <v>1</v>
      </c>
      <c r="E4" s="2" t="s">
        <v>10</v>
      </c>
      <c r="F4" s="2" t="s">
        <v>2</v>
      </c>
      <c r="G4" s="84" t="s">
        <v>6</v>
      </c>
    </row>
    <row r="5" spans="2:7" ht="18.649999999999999" customHeight="1" x14ac:dyDescent="0.35">
      <c r="B5" s="103" t="s">
        <v>263</v>
      </c>
      <c r="C5" s="104" t="s">
        <v>136</v>
      </c>
      <c r="D5" s="104">
        <v>150000</v>
      </c>
      <c r="E5" s="104" t="s">
        <v>4</v>
      </c>
      <c r="F5" s="101" t="s">
        <v>271</v>
      </c>
      <c r="G5" s="102" t="s">
        <v>290</v>
      </c>
    </row>
    <row r="6" spans="2:7" ht="19.25" customHeight="1" x14ac:dyDescent="0.35">
      <c r="B6" s="103" t="s">
        <v>263</v>
      </c>
      <c r="C6" s="104" t="s">
        <v>136</v>
      </c>
      <c r="D6" s="104">
        <v>50000</v>
      </c>
      <c r="E6" s="104" t="s">
        <v>4</v>
      </c>
      <c r="F6" s="101" t="s">
        <v>272</v>
      </c>
      <c r="G6" s="102" t="s">
        <v>291</v>
      </c>
    </row>
    <row r="7" spans="2:7" x14ac:dyDescent="0.35">
      <c r="B7" s="103" t="s">
        <v>285</v>
      </c>
      <c r="C7" s="104" t="s">
        <v>136</v>
      </c>
      <c r="D7" s="104">
        <v>200000</v>
      </c>
      <c r="E7" s="104" t="s">
        <v>4</v>
      </c>
      <c r="F7" s="101" t="s">
        <v>286</v>
      </c>
      <c r="G7" s="102" t="s">
        <v>289</v>
      </c>
    </row>
    <row r="8" spans="2:7" ht="24" customHeight="1" x14ac:dyDescent="0.35">
      <c r="B8" s="103" t="s">
        <v>242</v>
      </c>
      <c r="C8" s="104" t="s">
        <v>14</v>
      </c>
      <c r="D8" s="104">
        <v>1000000</v>
      </c>
      <c r="E8" s="104" t="s">
        <v>4</v>
      </c>
      <c r="F8" s="101" t="s">
        <v>284</v>
      </c>
      <c r="G8" s="102" t="s">
        <v>177</v>
      </c>
    </row>
    <row r="9" spans="2:7" ht="24" customHeight="1" x14ac:dyDescent="0.35">
      <c r="B9" s="103" t="s">
        <v>241</v>
      </c>
      <c r="C9" s="104" t="s">
        <v>14</v>
      </c>
      <c r="D9" s="104">
        <v>5000000</v>
      </c>
      <c r="E9" s="104" t="s">
        <v>4</v>
      </c>
      <c r="F9" s="101" t="s">
        <v>244</v>
      </c>
      <c r="G9" s="102" t="s">
        <v>177</v>
      </c>
    </row>
    <row r="10" spans="2:7" ht="24" customHeight="1" x14ac:dyDescent="0.35">
      <c r="B10" s="103" t="s">
        <v>243</v>
      </c>
      <c r="C10" s="104" t="s">
        <v>14</v>
      </c>
      <c r="D10" s="104">
        <v>5000000</v>
      </c>
      <c r="E10" s="104" t="s">
        <v>4</v>
      </c>
      <c r="F10" s="101" t="s">
        <v>245</v>
      </c>
      <c r="G10" s="102" t="s">
        <v>177</v>
      </c>
    </row>
    <row r="11" spans="2:7" ht="24" customHeight="1" x14ac:dyDescent="0.35">
      <c r="B11" s="7" t="s">
        <v>292</v>
      </c>
      <c r="C11" s="8" t="s">
        <v>14</v>
      </c>
      <c r="D11" s="8">
        <v>5000000</v>
      </c>
      <c r="E11" s="8" t="s">
        <v>4</v>
      </c>
      <c r="F11" s="82" t="s">
        <v>293</v>
      </c>
      <c r="G11" s="85" t="s">
        <v>336</v>
      </c>
    </row>
    <row r="12" spans="2:7" ht="24" customHeight="1" x14ac:dyDescent="0.35">
      <c r="B12" s="7" t="s">
        <v>294</v>
      </c>
      <c r="C12" s="8" t="s">
        <v>14</v>
      </c>
      <c r="D12" s="8">
        <v>800000</v>
      </c>
      <c r="E12" s="8" t="s">
        <v>4</v>
      </c>
      <c r="F12" s="82" t="s">
        <v>332</v>
      </c>
      <c r="G12" s="85" t="s">
        <v>337</v>
      </c>
    </row>
    <row r="13" spans="2:7" ht="24" customHeight="1" x14ac:dyDescent="0.35">
      <c r="B13" s="7" t="s">
        <v>294</v>
      </c>
      <c r="C13" s="8" t="s">
        <v>14</v>
      </c>
      <c r="D13" s="8">
        <v>123500</v>
      </c>
      <c r="E13" s="8" t="s">
        <v>295</v>
      </c>
      <c r="F13" s="82"/>
      <c r="G13" s="85" t="s">
        <v>177</v>
      </c>
    </row>
    <row r="14" spans="2:7" ht="24" customHeight="1" thickBot="1" x14ac:dyDescent="0.4">
      <c r="B14" s="7"/>
      <c r="C14" s="8"/>
      <c r="D14" s="8"/>
      <c r="E14" s="8"/>
      <c r="F14" s="31"/>
      <c r="G14" s="85"/>
    </row>
    <row r="15" spans="2:7" s="13" customFormat="1" ht="21" customHeight="1" thickBot="1" x14ac:dyDescent="0.4">
      <c r="B15" s="359" t="s">
        <v>24</v>
      </c>
      <c r="C15" s="360"/>
      <c r="D15" s="10">
        <f>SUM(D5:D14)</f>
        <v>17323500</v>
      </c>
      <c r="E15" s="10"/>
      <c r="F15" s="11"/>
      <c r="G15" s="86"/>
    </row>
    <row r="16" spans="2:7" x14ac:dyDescent="0.35">
      <c r="B16" s="93"/>
      <c r="G16" s="94"/>
    </row>
    <row r="17" spans="2:7" ht="15" thickBot="1" x14ac:dyDescent="0.4">
      <c r="B17" s="93"/>
      <c r="G17" s="94"/>
    </row>
    <row r="18" spans="2:7" ht="21.5" thickBot="1" x14ac:dyDescent="0.4">
      <c r="B18" s="356" t="s">
        <v>42</v>
      </c>
      <c r="C18" s="357"/>
      <c r="D18" s="357"/>
      <c r="E18" s="357"/>
      <c r="F18" s="357"/>
      <c r="G18" s="358"/>
    </row>
    <row r="19" spans="2:7" ht="44" thickBot="1" x14ac:dyDescent="0.4">
      <c r="B19" s="1" t="s">
        <v>0</v>
      </c>
      <c r="C19" s="2" t="s">
        <v>13</v>
      </c>
      <c r="D19" s="2" t="s">
        <v>1</v>
      </c>
      <c r="E19" s="2" t="s">
        <v>10</v>
      </c>
      <c r="F19" s="2" t="s">
        <v>2</v>
      </c>
      <c r="G19" s="84" t="s">
        <v>6</v>
      </c>
    </row>
    <row r="20" spans="2:7" ht="24" customHeight="1" x14ac:dyDescent="0.35">
      <c r="B20" s="7"/>
      <c r="C20" s="8"/>
      <c r="D20" s="8"/>
      <c r="E20" s="8"/>
      <c r="F20" s="82"/>
      <c r="G20" s="85"/>
    </row>
    <row r="21" spans="2:7" ht="24" customHeight="1" x14ac:dyDescent="0.35">
      <c r="B21" s="7" t="s">
        <v>256</v>
      </c>
      <c r="C21" s="8" t="s">
        <v>44</v>
      </c>
      <c r="D21" s="8">
        <f>+D119</f>
        <v>180000</v>
      </c>
      <c r="E21" s="8" t="s">
        <v>45</v>
      </c>
      <c r="F21" s="82"/>
      <c r="G21" s="85"/>
    </row>
    <row r="22" spans="2:7" ht="24" customHeight="1" x14ac:dyDescent="0.35">
      <c r="B22" s="96" t="s">
        <v>292</v>
      </c>
      <c r="C22" s="97" t="s">
        <v>14</v>
      </c>
      <c r="D22" s="97">
        <v>100000</v>
      </c>
      <c r="E22" s="97" t="s">
        <v>45</v>
      </c>
      <c r="F22" s="101" t="s">
        <v>253</v>
      </c>
      <c r="G22" s="99"/>
    </row>
    <row r="23" spans="2:7" ht="24" customHeight="1" x14ac:dyDescent="0.35">
      <c r="B23" s="96" t="s">
        <v>307</v>
      </c>
      <c r="C23" s="97" t="s">
        <v>14</v>
      </c>
      <c r="D23" s="97">
        <v>2700000</v>
      </c>
      <c r="E23" s="97" t="s">
        <v>45</v>
      </c>
      <c r="F23" s="101" t="s">
        <v>315</v>
      </c>
      <c r="G23" s="99"/>
    </row>
    <row r="24" spans="2:7" ht="24" customHeight="1" x14ac:dyDescent="0.35">
      <c r="B24" s="96" t="s">
        <v>307</v>
      </c>
      <c r="C24" s="97" t="s">
        <v>14</v>
      </c>
      <c r="D24" s="97">
        <v>1000000</v>
      </c>
      <c r="E24" s="97" t="s">
        <v>45</v>
      </c>
      <c r="F24" s="101" t="s">
        <v>308</v>
      </c>
      <c r="G24" s="99"/>
    </row>
    <row r="25" spans="2:7" ht="24" customHeight="1" x14ac:dyDescent="0.35">
      <c r="B25" s="96" t="s">
        <v>312</v>
      </c>
      <c r="C25" s="97" t="s">
        <v>14</v>
      </c>
      <c r="D25" s="97">
        <v>600000</v>
      </c>
      <c r="E25" s="97" t="s">
        <v>45</v>
      </c>
      <c r="F25" s="101" t="s">
        <v>315</v>
      </c>
      <c r="G25" s="99"/>
    </row>
    <row r="26" spans="2:7" ht="24" customHeight="1" thickBot="1" x14ac:dyDescent="0.4">
      <c r="B26" s="7"/>
      <c r="C26" s="8"/>
      <c r="D26" s="8"/>
      <c r="E26" s="8"/>
      <c r="F26" s="82"/>
      <c r="G26" s="85"/>
    </row>
    <row r="27" spans="2:7" ht="15" thickBot="1" x14ac:dyDescent="0.4">
      <c r="B27" s="359" t="s">
        <v>15</v>
      </c>
      <c r="C27" s="360"/>
      <c r="D27" s="10">
        <f>SUM(D20:D26)</f>
        <v>4580000</v>
      </c>
      <c r="E27" s="10"/>
      <c r="F27" s="11"/>
      <c r="G27" s="86"/>
    </row>
    <row r="28" spans="2:7" ht="24" customHeight="1" x14ac:dyDescent="0.35">
      <c r="B28" s="7"/>
      <c r="C28" s="8"/>
      <c r="D28" s="8"/>
      <c r="E28" s="8"/>
      <c r="F28" s="31"/>
      <c r="G28" s="85"/>
    </row>
    <row r="29" spans="2:7" ht="24" customHeight="1" x14ac:dyDescent="0.35">
      <c r="B29" s="7" t="s">
        <v>292</v>
      </c>
      <c r="C29" s="8" t="s">
        <v>14</v>
      </c>
      <c r="D29" s="8">
        <v>100000</v>
      </c>
      <c r="E29" s="8" t="s">
        <v>45</v>
      </c>
      <c r="F29" s="82" t="s">
        <v>265</v>
      </c>
      <c r="G29" s="95"/>
    </row>
    <row r="30" spans="2:7" ht="24" customHeight="1" x14ac:dyDescent="0.35">
      <c r="B30" s="96" t="s">
        <v>307</v>
      </c>
      <c r="C30" s="97" t="s">
        <v>14</v>
      </c>
      <c r="D30" s="97">
        <v>2450000</v>
      </c>
      <c r="E30" s="97" t="s">
        <v>45</v>
      </c>
      <c r="F30" s="101" t="s">
        <v>309</v>
      </c>
      <c r="G30" s="102" t="s">
        <v>330</v>
      </c>
    </row>
    <row r="31" spans="2:7" ht="24" customHeight="1" x14ac:dyDescent="0.35">
      <c r="B31" s="7" t="s">
        <v>310</v>
      </c>
      <c r="C31" s="8" t="s">
        <v>14</v>
      </c>
      <c r="D31" s="8">
        <v>500000</v>
      </c>
      <c r="E31" s="8" t="s">
        <v>86</v>
      </c>
      <c r="F31" s="82" t="s">
        <v>265</v>
      </c>
      <c r="G31" s="95" t="s">
        <v>177</v>
      </c>
    </row>
    <row r="32" spans="2:7" ht="28.75" customHeight="1" x14ac:dyDescent="0.35">
      <c r="B32" s="7" t="s">
        <v>310</v>
      </c>
      <c r="C32" s="8" t="s">
        <v>14</v>
      </c>
      <c r="D32" s="8">
        <v>800000</v>
      </c>
      <c r="E32" s="8" t="s">
        <v>14</v>
      </c>
      <c r="F32" s="76" t="s">
        <v>311</v>
      </c>
      <c r="G32" s="95" t="s">
        <v>338</v>
      </c>
    </row>
    <row r="33" spans="2:7" ht="24" customHeight="1" x14ac:dyDescent="0.35">
      <c r="B33" s="96" t="s">
        <v>313</v>
      </c>
      <c r="C33" s="97" t="s">
        <v>14</v>
      </c>
      <c r="D33" s="97">
        <v>300000</v>
      </c>
      <c r="E33" s="97" t="s">
        <v>45</v>
      </c>
      <c r="F33" s="101" t="s">
        <v>314</v>
      </c>
      <c r="G33" s="99" t="s">
        <v>331</v>
      </c>
    </row>
    <row r="34" spans="2:7" ht="24" customHeight="1" thickBot="1" x14ac:dyDescent="0.4">
      <c r="B34" s="7"/>
      <c r="C34" s="8"/>
      <c r="D34" s="8"/>
      <c r="E34" s="8"/>
      <c r="F34" s="31"/>
      <c r="G34" s="85"/>
    </row>
    <row r="35" spans="2:7" ht="23.4" customHeight="1" thickBot="1" x14ac:dyDescent="0.4">
      <c r="B35" s="359" t="s">
        <v>24</v>
      </c>
      <c r="C35" s="360"/>
      <c r="D35" s="10">
        <f>SUM(D29:D34)</f>
        <v>4150000</v>
      </c>
      <c r="E35" s="10"/>
      <c r="F35" s="11"/>
      <c r="G35" s="86"/>
    </row>
    <row r="36" spans="2:7" ht="15" thickBot="1" x14ac:dyDescent="0.4">
      <c r="B36" s="361"/>
      <c r="C36" s="362"/>
      <c r="D36" s="8"/>
      <c r="E36" s="8"/>
      <c r="F36" s="31"/>
      <c r="G36" s="85"/>
    </row>
    <row r="37" spans="2:7" s="36" customFormat="1" ht="21.65" customHeight="1" thickBot="1" x14ac:dyDescent="0.4">
      <c r="B37" s="363" t="s">
        <v>59</v>
      </c>
      <c r="C37" s="364"/>
      <c r="D37" s="33">
        <f>+D27-D35</f>
        <v>430000</v>
      </c>
      <c r="E37" s="33"/>
      <c r="F37" s="34"/>
      <c r="G37" s="88"/>
    </row>
    <row r="38" spans="2:7" x14ac:dyDescent="0.35">
      <c r="B38" s="93"/>
      <c r="G38" s="94"/>
    </row>
    <row r="39" spans="2:7" ht="15" thickBot="1" x14ac:dyDescent="0.4">
      <c r="B39" s="93"/>
      <c r="G39" s="94"/>
    </row>
    <row r="40" spans="2:7" ht="21.5" thickBot="1" x14ac:dyDescent="0.4">
      <c r="B40" s="356" t="s">
        <v>60</v>
      </c>
      <c r="C40" s="357"/>
      <c r="D40" s="357"/>
      <c r="E40" s="357"/>
      <c r="F40" s="357"/>
      <c r="G40" s="358"/>
    </row>
    <row r="41" spans="2:7" ht="44" thickBot="1" x14ac:dyDescent="0.4">
      <c r="B41" s="1" t="s">
        <v>0</v>
      </c>
      <c r="C41" s="2" t="s">
        <v>13</v>
      </c>
      <c r="D41" s="2" t="s">
        <v>1</v>
      </c>
      <c r="E41" s="2" t="s">
        <v>10</v>
      </c>
      <c r="F41" s="2" t="s">
        <v>2</v>
      </c>
      <c r="G41" s="84" t="s">
        <v>6</v>
      </c>
    </row>
    <row r="42" spans="2:7" ht="24" customHeight="1" x14ac:dyDescent="0.35">
      <c r="B42" s="7"/>
      <c r="C42" s="8"/>
      <c r="D42" s="8"/>
      <c r="E42" s="8"/>
      <c r="F42" s="31"/>
      <c r="G42" s="85"/>
    </row>
    <row r="43" spans="2:7" ht="24" customHeight="1" x14ac:dyDescent="0.35">
      <c r="B43" s="96" t="s">
        <v>142</v>
      </c>
      <c r="C43" s="97" t="s">
        <v>44</v>
      </c>
      <c r="D43" s="97">
        <f>+'07.03.24 to 15.04.24'!D113</f>
        <v>2032600</v>
      </c>
      <c r="E43" s="97"/>
      <c r="F43" s="98"/>
      <c r="G43" s="99"/>
    </row>
    <row r="44" spans="2:7" ht="24" customHeight="1" x14ac:dyDescent="0.35">
      <c r="B44" s="96" t="s">
        <v>246</v>
      </c>
      <c r="C44" s="97" t="s">
        <v>249</v>
      </c>
      <c r="D44" s="97">
        <v>500000</v>
      </c>
      <c r="E44" s="97" t="s">
        <v>52</v>
      </c>
      <c r="F44" s="100"/>
      <c r="G44" s="99"/>
    </row>
    <row r="45" spans="2:7" ht="24" customHeight="1" x14ac:dyDescent="0.35">
      <c r="B45" s="96" t="s">
        <v>248</v>
      </c>
      <c r="C45" s="97" t="s">
        <v>249</v>
      </c>
      <c r="D45" s="97">
        <v>150000</v>
      </c>
      <c r="E45" s="97" t="s">
        <v>52</v>
      </c>
      <c r="F45" s="100"/>
      <c r="G45" s="99"/>
    </row>
    <row r="46" spans="2:7" ht="24" customHeight="1" x14ac:dyDescent="0.35">
      <c r="B46" s="96" t="s">
        <v>241</v>
      </c>
      <c r="C46" s="97" t="s">
        <v>247</v>
      </c>
      <c r="D46" s="97">
        <v>1000000</v>
      </c>
      <c r="E46" s="97" t="s">
        <v>52</v>
      </c>
      <c r="F46" s="100"/>
      <c r="G46" s="99"/>
    </row>
    <row r="47" spans="2:7" ht="24" customHeight="1" x14ac:dyDescent="0.35">
      <c r="B47" s="96" t="s">
        <v>292</v>
      </c>
      <c r="C47" s="97" t="s">
        <v>247</v>
      </c>
      <c r="D47" s="97">
        <v>1500000</v>
      </c>
      <c r="E47" s="97" t="s">
        <v>52</v>
      </c>
      <c r="F47" s="100"/>
      <c r="G47" s="99"/>
    </row>
    <row r="48" spans="2:7" ht="24" customHeight="1" x14ac:dyDescent="0.35">
      <c r="B48" s="7" t="s">
        <v>292</v>
      </c>
      <c r="C48" s="8" t="s">
        <v>14</v>
      </c>
      <c r="D48" s="8">
        <v>1200000</v>
      </c>
      <c r="E48" s="8" t="s">
        <v>52</v>
      </c>
      <c r="F48" s="82" t="s">
        <v>326</v>
      </c>
      <c r="G48" s="61" t="s">
        <v>337</v>
      </c>
    </row>
    <row r="49" spans="2:7" ht="24" customHeight="1" x14ac:dyDescent="0.35">
      <c r="B49" s="7" t="s">
        <v>310</v>
      </c>
      <c r="C49" s="8" t="s">
        <v>14</v>
      </c>
      <c r="D49" s="8">
        <v>600000</v>
      </c>
      <c r="E49" s="8" t="s">
        <v>52</v>
      </c>
      <c r="F49" s="82" t="s">
        <v>323</v>
      </c>
      <c r="G49" s="85" t="s">
        <v>337</v>
      </c>
    </row>
    <row r="50" spans="2:7" ht="24" customHeight="1" x14ac:dyDescent="0.35">
      <c r="B50" s="7" t="s">
        <v>312</v>
      </c>
      <c r="C50" s="8" t="s">
        <v>14</v>
      </c>
      <c r="D50" s="8">
        <v>1500000</v>
      </c>
      <c r="E50" s="8" t="s">
        <v>52</v>
      </c>
      <c r="F50" s="82" t="s">
        <v>323</v>
      </c>
      <c r="G50" s="85" t="s">
        <v>337</v>
      </c>
    </row>
    <row r="51" spans="2:7" ht="24" customHeight="1" x14ac:dyDescent="0.35">
      <c r="B51" s="7" t="s">
        <v>313</v>
      </c>
      <c r="C51" s="8" t="s">
        <v>14</v>
      </c>
      <c r="D51" s="8">
        <v>300000</v>
      </c>
      <c r="E51" s="8" t="s">
        <v>45</v>
      </c>
      <c r="F51" s="82" t="s">
        <v>324</v>
      </c>
      <c r="G51" s="85" t="s">
        <v>145</v>
      </c>
    </row>
    <row r="52" spans="2:7" ht="24" customHeight="1" thickBot="1" x14ac:dyDescent="0.4">
      <c r="B52" s="7"/>
      <c r="C52" s="8"/>
      <c r="D52" s="8"/>
      <c r="E52" s="8"/>
      <c r="F52" s="31"/>
      <c r="G52" s="85"/>
    </row>
    <row r="53" spans="2:7" ht="19.75" customHeight="1" thickBot="1" x14ac:dyDescent="0.4">
      <c r="B53" s="359" t="s">
        <v>15</v>
      </c>
      <c r="C53" s="360"/>
      <c r="D53" s="10">
        <f>SUM(D42:D52)</f>
        <v>8782600</v>
      </c>
      <c r="E53" s="10"/>
      <c r="F53" s="11"/>
      <c r="G53" s="86"/>
    </row>
    <row r="54" spans="2:7" ht="24" customHeight="1" x14ac:dyDescent="0.35">
      <c r="B54" s="7"/>
      <c r="C54" s="8"/>
      <c r="D54" s="8"/>
      <c r="E54" s="8"/>
      <c r="F54" s="31"/>
      <c r="G54" s="85"/>
    </row>
    <row r="55" spans="2:7" ht="24" customHeight="1" x14ac:dyDescent="0.35">
      <c r="B55" s="96" t="s">
        <v>254</v>
      </c>
      <c r="C55" s="97" t="s">
        <v>14</v>
      </c>
      <c r="D55" s="97">
        <v>2000000</v>
      </c>
      <c r="E55" s="97" t="s">
        <v>52</v>
      </c>
      <c r="F55" s="100" t="s">
        <v>327</v>
      </c>
      <c r="G55" s="99" t="s">
        <v>329</v>
      </c>
    </row>
    <row r="56" spans="2:7" ht="24" customHeight="1" x14ac:dyDescent="0.35">
      <c r="B56" s="96" t="s">
        <v>246</v>
      </c>
      <c r="C56" s="97" t="s">
        <v>14</v>
      </c>
      <c r="D56" s="97">
        <v>500000</v>
      </c>
      <c r="E56" s="97" t="s">
        <v>52</v>
      </c>
      <c r="F56" s="105" t="s">
        <v>250</v>
      </c>
      <c r="G56" s="401" t="s">
        <v>316</v>
      </c>
    </row>
    <row r="57" spans="2:7" ht="24" customHeight="1" x14ac:dyDescent="0.35">
      <c r="B57" s="96" t="s">
        <v>248</v>
      </c>
      <c r="C57" s="97" t="s">
        <v>14</v>
      </c>
      <c r="D57" s="97">
        <v>150000</v>
      </c>
      <c r="E57" s="97" t="s">
        <v>52</v>
      </c>
      <c r="F57" s="105" t="s">
        <v>252</v>
      </c>
      <c r="G57" s="402"/>
    </row>
    <row r="58" spans="2:7" ht="24" customHeight="1" x14ac:dyDescent="0.35">
      <c r="B58" s="96" t="s">
        <v>241</v>
      </c>
      <c r="C58" s="97" t="s">
        <v>14</v>
      </c>
      <c r="D58" s="97">
        <v>1000000</v>
      </c>
      <c r="E58" s="97" t="s">
        <v>52</v>
      </c>
      <c r="F58" s="105" t="s">
        <v>251</v>
      </c>
      <c r="G58" s="403"/>
    </row>
    <row r="59" spans="2:7" ht="24" customHeight="1" x14ac:dyDescent="0.35">
      <c r="B59" s="96" t="s">
        <v>307</v>
      </c>
      <c r="C59" s="97" t="s">
        <v>14</v>
      </c>
      <c r="D59" s="97">
        <v>2700000</v>
      </c>
      <c r="E59" s="97" t="s">
        <v>45</v>
      </c>
      <c r="F59" s="101" t="s">
        <v>327</v>
      </c>
      <c r="G59" s="99" t="s">
        <v>329</v>
      </c>
    </row>
    <row r="60" spans="2:7" ht="24" customHeight="1" x14ac:dyDescent="0.35">
      <c r="B60" s="96" t="s">
        <v>312</v>
      </c>
      <c r="C60" s="97" t="s">
        <v>14</v>
      </c>
      <c r="D60" s="97">
        <v>600000</v>
      </c>
      <c r="E60" s="97" t="s">
        <v>45</v>
      </c>
      <c r="F60" s="101" t="s">
        <v>325</v>
      </c>
      <c r="G60" s="99" t="s">
        <v>328</v>
      </c>
    </row>
    <row r="61" spans="2:7" ht="24" customHeight="1" x14ac:dyDescent="0.35">
      <c r="B61" s="96" t="s">
        <v>313</v>
      </c>
      <c r="C61" s="97" t="s">
        <v>14</v>
      </c>
      <c r="D61" s="97">
        <v>1800000</v>
      </c>
      <c r="E61" s="97" t="s">
        <v>319</v>
      </c>
      <c r="F61" s="101" t="s">
        <v>325</v>
      </c>
      <c r="G61" s="99" t="s">
        <v>328</v>
      </c>
    </row>
    <row r="62" spans="2:7" ht="24" customHeight="1" thickBot="1" x14ac:dyDescent="0.4">
      <c r="B62" s="7"/>
      <c r="C62" s="8"/>
      <c r="D62" s="8"/>
      <c r="E62" s="8"/>
      <c r="F62" s="39"/>
      <c r="G62" s="85"/>
    </row>
    <row r="63" spans="2:7" ht="25.75" customHeight="1" thickBot="1" x14ac:dyDescent="0.4">
      <c r="B63" s="359" t="s">
        <v>24</v>
      </c>
      <c r="C63" s="360"/>
      <c r="D63" s="10">
        <f>SUM(D55:D62)</f>
        <v>8750000</v>
      </c>
      <c r="E63" s="10"/>
      <c r="F63" s="11"/>
      <c r="G63" s="86"/>
    </row>
    <row r="64" spans="2:7" ht="15" thickBot="1" x14ac:dyDescent="0.4">
      <c r="B64" s="7"/>
      <c r="C64" s="8"/>
      <c r="D64" s="8"/>
      <c r="E64" s="8"/>
      <c r="F64" s="31"/>
      <c r="G64" s="85"/>
    </row>
    <row r="65" spans="2:7" s="36" customFormat="1" ht="24" customHeight="1" thickBot="1" x14ac:dyDescent="0.4">
      <c r="B65" s="363" t="s">
        <v>79</v>
      </c>
      <c r="C65" s="364"/>
      <c r="D65" s="33">
        <f>+D53-D63</f>
        <v>32600</v>
      </c>
      <c r="E65" s="33"/>
      <c r="F65" s="34"/>
      <c r="G65" s="88"/>
    </row>
    <row r="66" spans="2:7" ht="15" thickBot="1" x14ac:dyDescent="0.4">
      <c r="B66" s="93"/>
      <c r="G66" s="94"/>
    </row>
    <row r="67" spans="2:7" ht="21.5" thickBot="1" x14ac:dyDescent="0.4">
      <c r="B67" s="356" t="s">
        <v>80</v>
      </c>
      <c r="C67" s="357"/>
      <c r="D67" s="357"/>
      <c r="E67" s="357"/>
      <c r="F67" s="357"/>
      <c r="G67" s="358"/>
    </row>
    <row r="68" spans="2:7" ht="44" thickBot="1" x14ac:dyDescent="0.4">
      <c r="B68" s="1" t="s">
        <v>0</v>
      </c>
      <c r="C68" s="2" t="s">
        <v>13</v>
      </c>
      <c r="D68" s="2" t="s">
        <v>1</v>
      </c>
      <c r="E68" s="2" t="s">
        <v>10</v>
      </c>
      <c r="F68" s="2" t="s">
        <v>2</v>
      </c>
      <c r="G68" s="84" t="s">
        <v>6</v>
      </c>
    </row>
    <row r="69" spans="2:7" ht="16.25" customHeight="1" x14ac:dyDescent="0.35">
      <c r="B69" s="7"/>
      <c r="C69" s="8"/>
      <c r="D69" s="8"/>
      <c r="E69" s="8"/>
      <c r="F69" s="31"/>
      <c r="G69" s="85"/>
    </row>
    <row r="70" spans="2:7" ht="24" customHeight="1" x14ac:dyDescent="0.35">
      <c r="B70" s="7" t="s">
        <v>142</v>
      </c>
      <c r="C70" s="8" t="s">
        <v>44</v>
      </c>
      <c r="D70" s="8">
        <f>+'07.03.24 to 15.04.24'!D134</f>
        <v>147600</v>
      </c>
      <c r="E70" s="8"/>
      <c r="F70" s="31"/>
      <c r="G70" s="85"/>
    </row>
    <row r="71" spans="2:7" ht="24" customHeight="1" x14ac:dyDescent="0.35">
      <c r="B71" s="7" t="s">
        <v>260</v>
      </c>
      <c r="C71" s="8" t="s">
        <v>14</v>
      </c>
      <c r="D71" s="8">
        <v>900000</v>
      </c>
      <c r="E71" s="8" t="s">
        <v>86</v>
      </c>
      <c r="F71" s="38" t="s">
        <v>261</v>
      </c>
      <c r="G71" s="85"/>
    </row>
    <row r="72" spans="2:7" ht="24" customHeight="1" x14ac:dyDescent="0.35">
      <c r="B72" s="7" t="s">
        <v>257</v>
      </c>
      <c r="C72" s="8" t="s">
        <v>14</v>
      </c>
      <c r="D72" s="8">
        <v>2000000</v>
      </c>
      <c r="E72" s="8" t="s">
        <v>45</v>
      </c>
      <c r="F72" s="38" t="s">
        <v>62</v>
      </c>
      <c r="G72" s="85"/>
    </row>
    <row r="73" spans="2:7" ht="24" customHeight="1" thickBot="1" x14ac:dyDescent="0.4">
      <c r="B73" s="7"/>
      <c r="C73" s="8"/>
      <c r="D73" s="8"/>
      <c r="E73" s="8"/>
      <c r="F73" s="31"/>
      <c r="G73" s="85"/>
    </row>
    <row r="74" spans="2:7" ht="15" thickBot="1" x14ac:dyDescent="0.4">
      <c r="B74" s="359" t="s">
        <v>15</v>
      </c>
      <c r="C74" s="360"/>
      <c r="D74" s="10">
        <f>SUM(D69:D73)</f>
        <v>3047600</v>
      </c>
      <c r="E74" s="10"/>
      <c r="F74" s="11"/>
      <c r="G74" s="86"/>
    </row>
    <row r="75" spans="2:7" ht="18" customHeight="1" x14ac:dyDescent="0.35">
      <c r="B75" s="7"/>
      <c r="C75" s="8"/>
      <c r="D75" s="8"/>
      <c r="E75" s="8"/>
      <c r="F75" s="31"/>
      <c r="G75" s="85"/>
    </row>
    <row r="76" spans="2:7" ht="25.25" customHeight="1" x14ac:dyDescent="0.35">
      <c r="B76" s="7" t="s">
        <v>134</v>
      </c>
      <c r="C76" s="8" t="s">
        <v>14</v>
      </c>
      <c r="D76" s="8">
        <v>10000</v>
      </c>
      <c r="E76" s="8" t="s">
        <v>86</v>
      </c>
      <c r="F76" s="76" t="s">
        <v>305</v>
      </c>
      <c r="G76" s="85" t="s">
        <v>339</v>
      </c>
    </row>
    <row r="77" spans="2:7" ht="25.25" customHeight="1" x14ac:dyDescent="0.35">
      <c r="B77" s="7" t="s">
        <v>296</v>
      </c>
      <c r="C77" s="8" t="s">
        <v>14</v>
      </c>
      <c r="D77" s="8">
        <v>200000</v>
      </c>
      <c r="E77" s="8" t="s">
        <v>86</v>
      </c>
      <c r="F77" s="76" t="s">
        <v>318</v>
      </c>
      <c r="G77" s="85" t="s">
        <v>340</v>
      </c>
    </row>
    <row r="78" spans="2:7" ht="24" customHeight="1" x14ac:dyDescent="0.35">
      <c r="B78" s="7" t="s">
        <v>297</v>
      </c>
      <c r="C78" s="8" t="s">
        <v>14</v>
      </c>
      <c r="D78" s="8">
        <v>829800</v>
      </c>
      <c r="E78" s="8" t="s">
        <v>86</v>
      </c>
      <c r="F78" s="82" t="s">
        <v>298</v>
      </c>
      <c r="G78" s="85" t="s">
        <v>339</v>
      </c>
    </row>
    <row r="79" spans="2:7" ht="24" customHeight="1" x14ac:dyDescent="0.35">
      <c r="B79" s="7" t="s">
        <v>299</v>
      </c>
      <c r="C79" s="8" t="s">
        <v>14</v>
      </c>
      <c r="D79" s="8">
        <v>70000</v>
      </c>
      <c r="E79" s="8" t="s">
        <v>86</v>
      </c>
      <c r="F79" s="82" t="s">
        <v>302</v>
      </c>
      <c r="G79" s="85" t="s">
        <v>335</v>
      </c>
    </row>
    <row r="80" spans="2:7" ht="24" customHeight="1" x14ac:dyDescent="0.35">
      <c r="B80" s="7" t="s">
        <v>299</v>
      </c>
      <c r="C80" s="8" t="s">
        <v>14</v>
      </c>
      <c r="D80" s="8">
        <v>800000</v>
      </c>
      <c r="E80" s="8" t="s">
        <v>86</v>
      </c>
      <c r="F80" s="82" t="s">
        <v>301</v>
      </c>
      <c r="G80" s="85" t="s">
        <v>341</v>
      </c>
    </row>
    <row r="81" spans="2:7" ht="24" customHeight="1" x14ac:dyDescent="0.35">
      <c r="B81" s="7" t="s">
        <v>300</v>
      </c>
      <c r="C81" s="8" t="s">
        <v>14</v>
      </c>
      <c r="D81" s="8">
        <v>1100000</v>
      </c>
      <c r="E81" s="8" t="s">
        <v>86</v>
      </c>
      <c r="F81" s="82" t="s">
        <v>303</v>
      </c>
      <c r="G81" s="85" t="s">
        <v>339</v>
      </c>
    </row>
    <row r="82" spans="2:7" ht="24" customHeight="1" x14ac:dyDescent="0.35">
      <c r="B82" s="7" t="s">
        <v>300</v>
      </c>
      <c r="C82" s="8" t="s">
        <v>14</v>
      </c>
      <c r="D82" s="8">
        <v>7000</v>
      </c>
      <c r="E82" s="8" t="s">
        <v>86</v>
      </c>
      <c r="F82" s="82" t="s">
        <v>304</v>
      </c>
      <c r="G82" s="85" t="s">
        <v>339</v>
      </c>
    </row>
    <row r="83" spans="2:7" ht="24" customHeight="1" thickBot="1" x14ac:dyDescent="0.4">
      <c r="B83" s="7"/>
      <c r="C83" s="8"/>
      <c r="D83" s="8"/>
      <c r="E83" s="8"/>
      <c r="F83" s="31"/>
      <c r="G83" s="85"/>
    </row>
    <row r="84" spans="2:7" ht="21" customHeight="1" thickBot="1" x14ac:dyDescent="0.4">
      <c r="B84" s="359" t="s">
        <v>24</v>
      </c>
      <c r="C84" s="360"/>
      <c r="D84" s="10">
        <f>SUM(D75:D83)</f>
        <v>3016800</v>
      </c>
      <c r="E84" s="10"/>
      <c r="F84" s="11"/>
      <c r="G84" s="86"/>
    </row>
    <row r="85" spans="2:7" ht="15" thickBot="1" x14ac:dyDescent="0.4">
      <c r="B85" s="7"/>
      <c r="C85" s="8"/>
      <c r="D85" s="8"/>
      <c r="E85" s="8"/>
      <c r="F85" s="31"/>
      <c r="G85" s="85"/>
    </row>
    <row r="86" spans="2:7" s="36" customFormat="1" ht="21.65" customHeight="1" thickBot="1" x14ac:dyDescent="0.4">
      <c r="B86" s="363" t="s">
        <v>91</v>
      </c>
      <c r="C86" s="364"/>
      <c r="D86" s="33">
        <f>+D74-D84</f>
        <v>30800</v>
      </c>
      <c r="E86" s="33"/>
      <c r="F86" s="34"/>
      <c r="G86" s="88"/>
    </row>
    <row r="87" spans="2:7" x14ac:dyDescent="0.35">
      <c r="B87" s="93"/>
      <c r="G87" s="94"/>
    </row>
    <row r="88" spans="2:7" x14ac:dyDescent="0.35">
      <c r="B88" s="93"/>
      <c r="G88" s="94"/>
    </row>
    <row r="90" spans="2:7" ht="15" thickBot="1" x14ac:dyDescent="0.4"/>
    <row r="91" spans="2:7" ht="21.5" thickBot="1" x14ac:dyDescent="0.4">
      <c r="B91" s="356" t="s">
        <v>42</v>
      </c>
      <c r="C91" s="357"/>
      <c r="D91" s="357"/>
      <c r="E91" s="357"/>
      <c r="F91" s="357"/>
      <c r="G91" s="358"/>
    </row>
    <row r="92" spans="2:7" ht="44" thickBot="1" x14ac:dyDescent="0.4">
      <c r="B92" s="1" t="s">
        <v>0</v>
      </c>
      <c r="C92" s="2" t="s">
        <v>13</v>
      </c>
      <c r="D92" s="2" t="s">
        <v>1</v>
      </c>
      <c r="E92" s="2" t="s">
        <v>10</v>
      </c>
      <c r="F92" s="2" t="s">
        <v>2</v>
      </c>
      <c r="G92" s="84" t="s">
        <v>6</v>
      </c>
    </row>
    <row r="93" spans="2:7" x14ac:dyDescent="0.35">
      <c r="B93" s="7"/>
      <c r="C93" s="8"/>
      <c r="D93" s="8"/>
      <c r="E93" s="8"/>
      <c r="F93" s="82"/>
      <c r="G93" s="85"/>
    </row>
    <row r="94" spans="2:7" x14ac:dyDescent="0.35">
      <c r="B94" s="7" t="s">
        <v>142</v>
      </c>
      <c r="C94" s="8" t="s">
        <v>44</v>
      </c>
      <c r="D94" s="8">
        <f>+'07.03.24 to 15.04.24'!D82</f>
        <v>230000</v>
      </c>
      <c r="E94" s="8" t="s">
        <v>45</v>
      </c>
      <c r="F94" s="82"/>
      <c r="G94" s="85"/>
    </row>
    <row r="95" spans="2:7" x14ac:dyDescent="0.35">
      <c r="B95" s="7" t="s">
        <v>254</v>
      </c>
      <c r="C95" s="8"/>
      <c r="D95" s="8">
        <v>2000000</v>
      </c>
      <c r="E95" s="8" t="s">
        <v>45</v>
      </c>
      <c r="F95" s="82" t="s">
        <v>208</v>
      </c>
      <c r="G95" s="85"/>
    </row>
    <row r="96" spans="2:7" x14ac:dyDescent="0.35">
      <c r="B96" s="7" t="s">
        <v>254</v>
      </c>
      <c r="C96" s="8"/>
      <c r="D96" s="8">
        <v>350000</v>
      </c>
      <c r="E96" s="8" t="s">
        <v>45</v>
      </c>
      <c r="F96" s="82" t="s">
        <v>253</v>
      </c>
      <c r="G96" s="85"/>
    </row>
    <row r="97" spans="2:7" x14ac:dyDescent="0.35">
      <c r="B97" s="7" t="s">
        <v>254</v>
      </c>
      <c r="C97" s="8"/>
      <c r="D97" s="8">
        <v>450000</v>
      </c>
      <c r="E97" s="8" t="s">
        <v>45</v>
      </c>
      <c r="F97" s="82" t="s">
        <v>133</v>
      </c>
      <c r="G97" s="85"/>
    </row>
    <row r="98" spans="2:7" x14ac:dyDescent="0.35">
      <c r="B98" s="7" t="s">
        <v>255</v>
      </c>
      <c r="C98" s="8"/>
      <c r="D98" s="8">
        <v>2400000</v>
      </c>
      <c r="E98" s="8" t="s">
        <v>45</v>
      </c>
      <c r="F98" s="82" t="s">
        <v>262</v>
      </c>
      <c r="G98" s="85"/>
    </row>
    <row r="99" spans="2:7" x14ac:dyDescent="0.35">
      <c r="B99" s="7" t="s">
        <v>260</v>
      </c>
      <c r="C99" s="8"/>
      <c r="D99" s="8">
        <v>100000</v>
      </c>
      <c r="E99" s="8" t="s">
        <v>45</v>
      </c>
      <c r="F99" s="82" t="s">
        <v>253</v>
      </c>
      <c r="G99" s="85"/>
    </row>
    <row r="100" spans="2:7" x14ac:dyDescent="0.35">
      <c r="B100" s="7" t="s">
        <v>257</v>
      </c>
      <c r="C100" s="8"/>
      <c r="D100" s="8">
        <v>2000000</v>
      </c>
      <c r="E100" s="8" t="s">
        <v>45</v>
      </c>
      <c r="F100" s="82" t="s">
        <v>262</v>
      </c>
      <c r="G100" s="85"/>
    </row>
    <row r="101" spans="2:7" x14ac:dyDescent="0.35">
      <c r="B101" s="7" t="s">
        <v>256</v>
      </c>
      <c r="C101" s="8"/>
      <c r="D101" s="8">
        <v>100000</v>
      </c>
      <c r="E101" s="8" t="s">
        <v>45</v>
      </c>
      <c r="F101" s="82" t="s">
        <v>253</v>
      </c>
      <c r="G101" s="85"/>
    </row>
    <row r="102" spans="2:7" ht="15" thickBot="1" x14ac:dyDescent="0.4">
      <c r="B102" s="7"/>
      <c r="C102" s="8"/>
      <c r="D102" s="8"/>
      <c r="E102" s="8"/>
      <c r="F102" s="31"/>
      <c r="G102" s="85"/>
    </row>
    <row r="103" spans="2:7" ht="15" thickBot="1" x14ac:dyDescent="0.4">
      <c r="B103" s="359" t="s">
        <v>15</v>
      </c>
      <c r="C103" s="360"/>
      <c r="D103" s="10">
        <f>SUM(D93:D102)</f>
        <v>7630000</v>
      </c>
      <c r="E103" s="10"/>
      <c r="F103" s="11"/>
      <c r="G103" s="86"/>
    </row>
    <row r="104" spans="2:7" x14ac:dyDescent="0.35">
      <c r="B104" s="7"/>
      <c r="C104" s="8"/>
      <c r="D104" s="8"/>
      <c r="E104" s="8"/>
      <c r="F104" s="31"/>
      <c r="G104" s="85"/>
    </row>
    <row r="105" spans="2:7" x14ac:dyDescent="0.35">
      <c r="B105" s="7" t="s">
        <v>254</v>
      </c>
      <c r="C105" s="8" t="s">
        <v>14</v>
      </c>
      <c r="D105" s="8">
        <v>2800000</v>
      </c>
      <c r="E105" s="8" t="s">
        <v>45</v>
      </c>
      <c r="F105" s="38" t="s">
        <v>258</v>
      </c>
      <c r="G105" s="85" t="s">
        <v>269</v>
      </c>
    </row>
    <row r="106" spans="2:7" x14ac:dyDescent="0.35">
      <c r="B106" s="392" t="s">
        <v>264</v>
      </c>
      <c r="C106" s="395" t="s">
        <v>14</v>
      </c>
      <c r="D106" s="395">
        <v>2400000</v>
      </c>
      <c r="E106" s="8">
        <v>1380023</v>
      </c>
      <c r="F106" s="38" t="s">
        <v>278</v>
      </c>
      <c r="G106" s="398" t="s">
        <v>287</v>
      </c>
    </row>
    <row r="107" spans="2:7" x14ac:dyDescent="0.35">
      <c r="B107" s="393"/>
      <c r="C107" s="396"/>
      <c r="D107" s="396"/>
      <c r="E107" s="8">
        <v>345006</v>
      </c>
      <c r="F107" s="38" t="s">
        <v>274</v>
      </c>
      <c r="G107" s="399"/>
    </row>
    <row r="108" spans="2:7" x14ac:dyDescent="0.35">
      <c r="B108" s="393"/>
      <c r="C108" s="396"/>
      <c r="D108" s="396"/>
      <c r="E108" s="8">
        <v>420907</v>
      </c>
      <c r="F108" s="38" t="s">
        <v>273</v>
      </c>
      <c r="G108" s="399"/>
    </row>
    <row r="109" spans="2:7" x14ac:dyDescent="0.35">
      <c r="B109" s="393"/>
      <c r="C109" s="396"/>
      <c r="D109" s="396"/>
      <c r="E109" s="8">
        <v>172503</v>
      </c>
      <c r="F109" s="38" t="s">
        <v>275</v>
      </c>
      <c r="G109" s="399"/>
    </row>
    <row r="110" spans="2:7" x14ac:dyDescent="0.35">
      <c r="B110" s="393"/>
      <c r="C110" s="396"/>
      <c r="D110" s="396"/>
      <c r="E110" s="8">
        <v>69001</v>
      </c>
      <c r="F110" s="38" t="s">
        <v>276</v>
      </c>
      <c r="G110" s="400"/>
    </row>
    <row r="111" spans="2:7" x14ac:dyDescent="0.35">
      <c r="B111" s="394"/>
      <c r="C111" s="397"/>
      <c r="D111" s="397"/>
      <c r="E111" s="8">
        <v>12560</v>
      </c>
      <c r="F111" s="38" t="s">
        <v>277</v>
      </c>
      <c r="G111" s="85" t="s">
        <v>279</v>
      </c>
    </row>
    <row r="112" spans="2:7" x14ac:dyDescent="0.35">
      <c r="B112" s="7" t="s">
        <v>260</v>
      </c>
      <c r="C112" s="8" t="s">
        <v>14</v>
      </c>
      <c r="D112" s="8">
        <v>100000</v>
      </c>
      <c r="E112" s="8" t="s">
        <v>45</v>
      </c>
      <c r="F112" s="38" t="s">
        <v>270</v>
      </c>
      <c r="G112" s="85"/>
    </row>
    <row r="113" spans="2:7" x14ac:dyDescent="0.35">
      <c r="B113" s="7" t="s">
        <v>266</v>
      </c>
      <c r="C113" s="8" t="s">
        <v>14</v>
      </c>
      <c r="D113" s="8">
        <v>50000</v>
      </c>
      <c r="E113" s="8" t="s">
        <v>45</v>
      </c>
      <c r="F113" s="38" t="s">
        <v>267</v>
      </c>
      <c r="G113" s="85" t="s">
        <v>268</v>
      </c>
    </row>
    <row r="114" spans="2:7" x14ac:dyDescent="0.35">
      <c r="B114" s="7" t="s">
        <v>257</v>
      </c>
      <c r="C114" s="8" t="s">
        <v>14</v>
      </c>
      <c r="D114" s="8">
        <v>2000000</v>
      </c>
      <c r="E114" s="8" t="s">
        <v>86</v>
      </c>
      <c r="F114" s="38" t="s">
        <v>259</v>
      </c>
      <c r="G114" s="85"/>
    </row>
    <row r="115" spans="2:7" x14ac:dyDescent="0.35">
      <c r="B115" s="7" t="s">
        <v>256</v>
      </c>
      <c r="C115" s="8" t="s">
        <v>14</v>
      </c>
      <c r="D115" s="8">
        <v>100000</v>
      </c>
      <c r="E115" s="8" t="s">
        <v>14</v>
      </c>
      <c r="F115" s="38" t="s">
        <v>265</v>
      </c>
      <c r="G115" s="85" t="s">
        <v>177</v>
      </c>
    </row>
    <row r="116" spans="2:7" ht="15" thickBot="1" x14ac:dyDescent="0.4">
      <c r="B116" s="7"/>
      <c r="C116" s="8"/>
      <c r="D116" s="8"/>
      <c r="E116" s="8"/>
      <c r="F116" s="31"/>
      <c r="G116" s="85"/>
    </row>
    <row r="117" spans="2:7" ht="15" thickBot="1" x14ac:dyDescent="0.4">
      <c r="B117" s="359" t="s">
        <v>24</v>
      </c>
      <c r="C117" s="360"/>
      <c r="D117" s="10">
        <f>SUM(D105:D116)</f>
        <v>7450000</v>
      </c>
      <c r="E117" s="10"/>
      <c r="F117" s="11"/>
      <c r="G117" s="86"/>
    </row>
    <row r="118" spans="2:7" ht="15" thickBot="1" x14ac:dyDescent="0.4">
      <c r="B118" s="361"/>
      <c r="C118" s="362"/>
      <c r="D118" s="8"/>
      <c r="E118" s="8"/>
      <c r="F118" s="31"/>
      <c r="G118" s="85"/>
    </row>
    <row r="119" spans="2:7" ht="19" thickBot="1" x14ac:dyDescent="0.4">
      <c r="B119" s="363" t="s">
        <v>59</v>
      </c>
      <c r="C119" s="364"/>
      <c r="D119" s="33">
        <f>+D103-D117</f>
        <v>180000</v>
      </c>
      <c r="E119" s="33"/>
      <c r="F119" s="34"/>
      <c r="G119" s="88"/>
    </row>
    <row r="122" spans="2:7" ht="15" thickBot="1" x14ac:dyDescent="0.4">
      <c r="B122" s="404"/>
      <c r="C122" s="386"/>
      <c r="D122" s="386"/>
      <c r="E122" s="386"/>
      <c r="F122" s="386"/>
      <c r="G122" s="405"/>
    </row>
    <row r="123" spans="2:7" ht="16" thickBot="1" x14ac:dyDescent="0.4">
      <c r="B123" s="406" t="s">
        <v>205</v>
      </c>
      <c r="C123" s="407"/>
      <c r="D123" s="407"/>
      <c r="E123" s="407"/>
      <c r="F123" s="407"/>
      <c r="G123" s="92"/>
    </row>
    <row r="124" spans="2:7" ht="44" thickBot="1" x14ac:dyDescent="0.4">
      <c r="B124" s="51" t="s">
        <v>0</v>
      </c>
      <c r="C124" s="52" t="s">
        <v>13</v>
      </c>
      <c r="D124" s="52" t="s">
        <v>1</v>
      </c>
      <c r="E124" s="52" t="s">
        <v>10</v>
      </c>
      <c r="F124" s="53" t="s">
        <v>2</v>
      </c>
      <c r="G124" s="84" t="s">
        <v>6</v>
      </c>
    </row>
    <row r="125" spans="2:7" x14ac:dyDescent="0.35">
      <c r="B125" s="55" t="s">
        <v>43</v>
      </c>
      <c r="C125" s="56" t="s">
        <v>14</v>
      </c>
      <c r="D125" s="56">
        <v>2375000</v>
      </c>
      <c r="E125" s="56" t="s">
        <v>70</v>
      </c>
      <c r="F125" s="58" t="s">
        <v>74</v>
      </c>
      <c r="G125" s="85"/>
    </row>
    <row r="126" spans="2:7" x14ac:dyDescent="0.35">
      <c r="B126" s="57" t="s">
        <v>43</v>
      </c>
      <c r="C126" s="54" t="s">
        <v>14</v>
      </c>
      <c r="D126" s="54">
        <f>3800000-2375000</f>
        <v>1425000</v>
      </c>
      <c r="E126" s="54" t="s">
        <v>70</v>
      </c>
      <c r="F126" s="59"/>
      <c r="G126" s="85"/>
    </row>
    <row r="127" spans="2:7" x14ac:dyDescent="0.35">
      <c r="B127" s="57" t="s">
        <v>73</v>
      </c>
      <c r="C127" s="54" t="s">
        <v>14</v>
      </c>
      <c r="D127" s="54">
        <v>2500000</v>
      </c>
      <c r="E127" s="54" t="s">
        <v>70</v>
      </c>
      <c r="F127" s="59" t="s">
        <v>140</v>
      </c>
      <c r="G127" s="85"/>
    </row>
    <row r="128" spans="2:7" x14ac:dyDescent="0.35">
      <c r="B128" s="57" t="s">
        <v>76</v>
      </c>
      <c r="C128" s="54" t="s">
        <v>14</v>
      </c>
      <c r="D128" s="54">
        <v>500000</v>
      </c>
      <c r="E128" s="54" t="s">
        <v>52</v>
      </c>
      <c r="F128" s="59" t="s">
        <v>77</v>
      </c>
      <c r="G128" s="85"/>
    </row>
    <row r="129" spans="2:16" x14ac:dyDescent="0.35">
      <c r="B129" s="57" t="s">
        <v>65</v>
      </c>
      <c r="C129" s="54" t="s">
        <v>14</v>
      </c>
      <c r="D129" s="54">
        <v>700000</v>
      </c>
      <c r="E129" s="54" t="s">
        <v>52</v>
      </c>
      <c r="F129" s="59" t="s">
        <v>78</v>
      </c>
      <c r="G129" s="85"/>
    </row>
    <row r="130" spans="2:16" x14ac:dyDescent="0.35">
      <c r="B130" s="7" t="s">
        <v>246</v>
      </c>
      <c r="C130" s="54" t="s">
        <v>14</v>
      </c>
      <c r="D130" s="8">
        <v>500000</v>
      </c>
      <c r="E130" s="8" t="s">
        <v>52</v>
      </c>
      <c r="F130" s="59" t="s">
        <v>250</v>
      </c>
      <c r="G130" s="85"/>
    </row>
    <row r="131" spans="2:16" x14ac:dyDescent="0.35">
      <c r="B131" s="7" t="s">
        <v>248</v>
      </c>
      <c r="C131" s="54" t="s">
        <v>14</v>
      </c>
      <c r="D131" s="8">
        <v>150000</v>
      </c>
      <c r="E131" s="8" t="s">
        <v>52</v>
      </c>
      <c r="F131" s="59" t="s">
        <v>252</v>
      </c>
      <c r="G131" s="85"/>
    </row>
    <row r="132" spans="2:16" x14ac:dyDescent="0.35">
      <c r="B132" s="7" t="s">
        <v>241</v>
      </c>
      <c r="C132" s="54" t="s">
        <v>14</v>
      </c>
      <c r="D132" s="8">
        <v>1000000</v>
      </c>
      <c r="E132" s="8" t="s">
        <v>52</v>
      </c>
      <c r="F132" s="59" t="s">
        <v>251</v>
      </c>
      <c r="G132" s="85"/>
    </row>
    <row r="133" spans="2:16" x14ac:dyDescent="0.35">
      <c r="B133" s="14" t="s">
        <v>322</v>
      </c>
      <c r="C133" s="54" t="s">
        <v>14</v>
      </c>
      <c r="D133" s="15">
        <v>1583000</v>
      </c>
      <c r="E133" s="15" t="s">
        <v>70</v>
      </c>
      <c r="F133" s="81" t="s">
        <v>346</v>
      </c>
      <c r="G133" s="89"/>
    </row>
    <row r="134" spans="2:16" x14ac:dyDescent="0.35">
      <c r="B134" s="14" t="s">
        <v>294</v>
      </c>
      <c r="C134" s="15" t="s">
        <v>14</v>
      </c>
      <c r="D134" s="15">
        <v>800000</v>
      </c>
      <c r="E134" s="15" t="s">
        <v>4</v>
      </c>
      <c r="F134" s="81" t="s">
        <v>347</v>
      </c>
      <c r="G134" s="89"/>
    </row>
    <row r="135" spans="2:16" x14ac:dyDescent="0.35">
      <c r="B135" s="14"/>
      <c r="C135" s="15"/>
      <c r="D135" s="15"/>
      <c r="E135" s="15"/>
      <c r="F135" s="81"/>
      <c r="G135" s="89"/>
    </row>
    <row r="136" spans="2:16" ht="15" thickBot="1" x14ac:dyDescent="0.4">
      <c r="B136" s="14"/>
      <c r="C136" s="15"/>
      <c r="D136" s="15"/>
      <c r="E136" s="15"/>
      <c r="F136" s="60"/>
      <c r="G136" s="85"/>
    </row>
    <row r="137" spans="2:16" ht="16" thickBot="1" x14ac:dyDescent="0.4">
      <c r="B137" s="384" t="s">
        <v>198</v>
      </c>
      <c r="C137" s="385"/>
      <c r="D137" s="45">
        <f>SUM(D125:D136)</f>
        <v>11533000</v>
      </c>
      <c r="E137" s="45"/>
      <c r="F137" s="66"/>
      <c r="G137" s="86"/>
      <c r="K137" s="6">
        <v>7.06</v>
      </c>
      <c r="L137" s="6">
        <v>6.06</v>
      </c>
      <c r="M137" s="6" t="s">
        <v>283</v>
      </c>
    </row>
    <row r="138" spans="2:16" x14ac:dyDescent="0.35">
      <c r="B138" s="7"/>
      <c r="C138" s="8"/>
      <c r="D138" s="8"/>
      <c r="E138" s="8"/>
      <c r="F138" s="61"/>
      <c r="G138" s="85"/>
      <c r="I138" s="6">
        <v>2755</v>
      </c>
      <c r="J138" s="6">
        <f>8*240</f>
        <v>1920</v>
      </c>
      <c r="K138" s="6">
        <v>1920</v>
      </c>
      <c r="L138" s="6">
        <v>1920</v>
      </c>
      <c r="M138" s="6">
        <v>1440</v>
      </c>
      <c r="O138" s="6">
        <f>11*240</f>
        <v>2640</v>
      </c>
      <c r="P138" s="6">
        <v>6000</v>
      </c>
    </row>
    <row r="139" spans="2:16" x14ac:dyDescent="0.35">
      <c r="B139" s="57" t="s">
        <v>43</v>
      </c>
      <c r="C139" s="54" t="s">
        <v>14</v>
      </c>
      <c r="D139" s="54">
        <v>2375000</v>
      </c>
      <c r="E139" s="54" t="s">
        <v>70</v>
      </c>
      <c r="F139" s="62" t="s">
        <v>195</v>
      </c>
      <c r="G139" s="85" t="s">
        <v>343</v>
      </c>
      <c r="I139" s="6">
        <v>644</v>
      </c>
      <c r="J139" s="6">
        <f>3*240</f>
        <v>720</v>
      </c>
      <c r="K139" s="6">
        <v>960</v>
      </c>
      <c r="L139" s="6">
        <v>720</v>
      </c>
      <c r="M139" s="6">
        <v>240</v>
      </c>
      <c r="P139" s="6">
        <f>+P138+O138</f>
        <v>8640</v>
      </c>
    </row>
    <row r="140" spans="2:16" x14ac:dyDescent="0.35">
      <c r="B140" s="71" t="s">
        <v>43</v>
      </c>
      <c r="C140" s="54" t="s">
        <v>14</v>
      </c>
      <c r="D140" s="54">
        <v>2000000</v>
      </c>
      <c r="E140" s="54" t="s">
        <v>193</v>
      </c>
      <c r="F140" s="62" t="s">
        <v>194</v>
      </c>
      <c r="G140" s="85" t="s">
        <v>268</v>
      </c>
      <c r="M140" s="6">
        <v>720</v>
      </c>
      <c r="P140" s="6">
        <f>+SUM(J138:L139)</f>
        <v>8160</v>
      </c>
    </row>
    <row r="141" spans="2:16" x14ac:dyDescent="0.35">
      <c r="B141" s="57" t="s">
        <v>73</v>
      </c>
      <c r="C141" s="54" t="s">
        <v>14</v>
      </c>
      <c r="D141" s="54">
        <v>2500000</v>
      </c>
      <c r="E141" s="54" t="s">
        <v>196</v>
      </c>
      <c r="F141" s="62" t="s">
        <v>197</v>
      </c>
      <c r="G141" s="85" t="s">
        <v>342</v>
      </c>
      <c r="I141" s="6">
        <f>991+644</f>
        <v>1635</v>
      </c>
      <c r="P141" s="6">
        <f>+P139-P140</f>
        <v>480</v>
      </c>
    </row>
    <row r="142" spans="2:16" x14ac:dyDescent="0.35">
      <c r="B142" s="14" t="s">
        <v>241</v>
      </c>
      <c r="C142" s="15" t="s">
        <v>14</v>
      </c>
      <c r="D142" s="15">
        <v>2000000</v>
      </c>
      <c r="E142" s="15" t="s">
        <v>333</v>
      </c>
      <c r="F142" s="63" t="s">
        <v>288</v>
      </c>
      <c r="G142" s="85" t="s">
        <v>335</v>
      </c>
    </row>
    <row r="143" spans="2:16" x14ac:dyDescent="0.35">
      <c r="B143" s="14" t="s">
        <v>292</v>
      </c>
      <c r="C143" s="15" t="s">
        <v>14</v>
      </c>
      <c r="D143" s="15">
        <v>1200000</v>
      </c>
      <c r="E143" s="15" t="s">
        <v>52</v>
      </c>
      <c r="F143" s="63" t="s">
        <v>334</v>
      </c>
      <c r="G143" s="85" t="s">
        <v>145</v>
      </c>
      <c r="I143" s="6">
        <f>240*17</f>
        <v>4080</v>
      </c>
      <c r="L143" s="6">
        <v>991</v>
      </c>
      <c r="M143" s="6">
        <f>8*240</f>
        <v>1920</v>
      </c>
      <c r="N143" s="6">
        <f>+M143+L143</f>
        <v>2911</v>
      </c>
    </row>
    <row r="144" spans="2:16" x14ac:dyDescent="0.35">
      <c r="B144" s="14" t="s">
        <v>310</v>
      </c>
      <c r="C144" s="15" t="s">
        <v>14</v>
      </c>
      <c r="D144" s="15">
        <v>600000</v>
      </c>
      <c r="E144" s="15" t="s">
        <v>52</v>
      </c>
      <c r="F144" s="63" t="s">
        <v>334</v>
      </c>
      <c r="G144" s="85" t="s">
        <v>145</v>
      </c>
    </row>
    <row r="145" spans="2:14" x14ac:dyDescent="0.35">
      <c r="B145" s="14" t="s">
        <v>312</v>
      </c>
      <c r="C145" s="15" t="s">
        <v>14</v>
      </c>
      <c r="D145" s="15">
        <v>1500000</v>
      </c>
      <c r="E145" s="15" t="s">
        <v>52</v>
      </c>
      <c r="F145" s="63" t="s">
        <v>334</v>
      </c>
      <c r="G145" s="85" t="s">
        <v>145</v>
      </c>
    </row>
    <row r="146" spans="2:14" x14ac:dyDescent="0.35">
      <c r="B146" s="14"/>
      <c r="C146" s="15" t="s">
        <v>14</v>
      </c>
      <c r="D146" s="15">
        <v>500000</v>
      </c>
      <c r="E146" s="15" t="s">
        <v>31</v>
      </c>
      <c r="F146" s="63" t="s">
        <v>348</v>
      </c>
      <c r="G146" s="85"/>
    </row>
    <row r="147" spans="2:14" x14ac:dyDescent="0.35">
      <c r="B147" s="14"/>
      <c r="C147" s="15"/>
      <c r="D147" s="15"/>
      <c r="E147" s="15"/>
      <c r="F147" s="63"/>
      <c r="G147" s="85"/>
    </row>
    <row r="148" spans="2:14" x14ac:dyDescent="0.35">
      <c r="B148" s="14" t="s">
        <v>43</v>
      </c>
      <c r="C148" s="15" t="s">
        <v>20</v>
      </c>
      <c r="D148" s="15">
        <f>14.25*700</f>
        <v>9975</v>
      </c>
      <c r="E148" s="15"/>
      <c r="F148" s="63" t="s">
        <v>199</v>
      </c>
      <c r="G148" s="85"/>
      <c r="I148" s="6">
        <f>11*240</f>
        <v>2640</v>
      </c>
      <c r="K148" s="6">
        <f>+SUM(K138:K141)</f>
        <v>2880</v>
      </c>
    </row>
    <row r="149" spans="2:14" x14ac:dyDescent="0.35">
      <c r="B149" s="14" t="s">
        <v>73</v>
      </c>
      <c r="C149" s="15" t="s">
        <v>20</v>
      </c>
      <c r="D149" s="15">
        <f>25*700</f>
        <v>17500</v>
      </c>
      <c r="E149" s="15"/>
      <c r="F149" s="63" t="s">
        <v>200</v>
      </c>
      <c r="G149" s="85"/>
      <c r="I149" s="6">
        <f>+I148+I141</f>
        <v>4275</v>
      </c>
    </row>
    <row r="150" spans="2:14" x14ac:dyDescent="0.35">
      <c r="B150" s="14" t="s">
        <v>76</v>
      </c>
      <c r="C150" s="15" t="s">
        <v>20</v>
      </c>
      <c r="D150" s="15">
        <f>5*700</f>
        <v>3500</v>
      </c>
      <c r="E150" s="15"/>
      <c r="F150" s="63" t="s">
        <v>201</v>
      </c>
      <c r="G150" s="85"/>
      <c r="I150" s="6">
        <v>480</v>
      </c>
    </row>
    <row r="151" spans="2:14" x14ac:dyDescent="0.35">
      <c r="B151" s="14" t="s">
        <v>65</v>
      </c>
      <c r="C151" s="15" t="s">
        <v>20</v>
      </c>
      <c r="D151" s="15">
        <f>7*700</f>
        <v>4900</v>
      </c>
      <c r="E151" s="15"/>
      <c r="F151" s="63" t="s">
        <v>202</v>
      </c>
      <c r="G151" s="85"/>
      <c r="I151" s="6">
        <f>+I150+I149</f>
        <v>4755</v>
      </c>
    </row>
    <row r="152" spans="2:14" x14ac:dyDescent="0.35">
      <c r="B152" s="14"/>
      <c r="C152" s="15" t="s">
        <v>20</v>
      </c>
      <c r="D152" s="15">
        <f>100*300</f>
        <v>30000</v>
      </c>
      <c r="E152" s="15"/>
      <c r="F152" s="63" t="s">
        <v>203</v>
      </c>
      <c r="G152" s="85"/>
      <c r="I152" s="6">
        <v>4000</v>
      </c>
      <c r="K152" s="6">
        <f>15*240</f>
        <v>3600</v>
      </c>
      <c r="L152" s="6">
        <f>11*240</f>
        <v>2640</v>
      </c>
      <c r="M152" s="6">
        <f>+L152+K152</f>
        <v>6240</v>
      </c>
    </row>
    <row r="153" spans="2:14" x14ac:dyDescent="0.35">
      <c r="B153" s="106" t="s">
        <v>246</v>
      </c>
      <c r="C153" s="91" t="s">
        <v>20</v>
      </c>
      <c r="D153" s="91">
        <f>+D130*0.007</f>
        <v>3500</v>
      </c>
      <c r="E153" s="91" t="s">
        <v>282</v>
      </c>
      <c r="F153" s="60" t="s">
        <v>201</v>
      </c>
      <c r="G153" s="85"/>
      <c r="I153" s="6">
        <f>+I151+I152</f>
        <v>8755</v>
      </c>
      <c r="K153" s="6">
        <v>2400</v>
      </c>
    </row>
    <row r="154" spans="2:14" x14ac:dyDescent="0.35">
      <c r="B154" s="106" t="s">
        <v>248</v>
      </c>
      <c r="C154" s="91" t="s">
        <v>20</v>
      </c>
      <c r="D154" s="91">
        <f t="shared" ref="D154:D155" si="0">+D131*0.007</f>
        <v>1050</v>
      </c>
      <c r="E154" s="91" t="s">
        <v>282</v>
      </c>
      <c r="F154" s="60" t="s">
        <v>280</v>
      </c>
      <c r="G154" s="85"/>
    </row>
    <row r="155" spans="2:14" x14ac:dyDescent="0.35">
      <c r="B155" s="106" t="s">
        <v>241</v>
      </c>
      <c r="C155" s="91" t="s">
        <v>20</v>
      </c>
      <c r="D155" s="91">
        <f t="shared" si="0"/>
        <v>7000</v>
      </c>
      <c r="E155" s="91" t="s">
        <v>282</v>
      </c>
      <c r="F155" s="60" t="s">
        <v>281</v>
      </c>
      <c r="G155" s="85"/>
    </row>
    <row r="156" spans="2:14" x14ac:dyDescent="0.35">
      <c r="B156" s="106" t="s">
        <v>322</v>
      </c>
      <c r="C156" s="91" t="s">
        <v>20</v>
      </c>
      <c r="D156" s="91">
        <f>15.83*700</f>
        <v>11081</v>
      </c>
      <c r="E156" s="91" t="s">
        <v>282</v>
      </c>
      <c r="F156" s="60" t="s">
        <v>344</v>
      </c>
      <c r="G156" s="85"/>
    </row>
    <row r="157" spans="2:14" x14ac:dyDescent="0.35">
      <c r="B157" s="106" t="s">
        <v>294</v>
      </c>
      <c r="C157" s="91" t="s">
        <v>20</v>
      </c>
      <c r="D157" s="91">
        <f>8*700</f>
        <v>5600</v>
      </c>
      <c r="E157" s="91" t="s">
        <v>282</v>
      </c>
      <c r="F157" s="60" t="s">
        <v>345</v>
      </c>
      <c r="G157" s="85"/>
    </row>
    <row r="158" spans="2:14" x14ac:dyDescent="0.35">
      <c r="B158" s="14"/>
      <c r="C158" s="15"/>
      <c r="D158" s="15"/>
      <c r="E158" s="15"/>
      <c r="F158" s="63"/>
      <c r="G158" s="85"/>
    </row>
    <row r="159" spans="2:14" ht="15" thickBot="1" x14ac:dyDescent="0.4">
      <c r="B159" s="14"/>
      <c r="C159" s="15"/>
      <c r="D159" s="15"/>
      <c r="E159" s="15"/>
      <c r="F159" s="63"/>
      <c r="G159" s="85"/>
      <c r="I159" s="6">
        <f>+I143*400</f>
        <v>1632000</v>
      </c>
      <c r="L159" s="6">
        <v>644</v>
      </c>
      <c r="M159" s="6">
        <f>3*240</f>
        <v>720</v>
      </c>
      <c r="N159" s="6">
        <f>+M159+L159</f>
        <v>1364</v>
      </c>
    </row>
    <row r="160" spans="2:14" ht="19" thickBot="1" x14ac:dyDescent="0.4">
      <c r="B160" s="389" t="s">
        <v>24</v>
      </c>
      <c r="C160" s="390"/>
      <c r="D160" s="44">
        <f>SUM(D139:D159)</f>
        <v>12769106</v>
      </c>
      <c r="E160" s="67"/>
      <c r="F160" s="68"/>
      <c r="G160" s="86"/>
    </row>
    <row r="161" spans="2:7" ht="15" thickBot="1" x14ac:dyDescent="0.4">
      <c r="B161" s="361"/>
      <c r="C161" s="362"/>
      <c r="D161" s="64"/>
      <c r="E161" s="64"/>
      <c r="F161" s="65"/>
      <c r="G161" s="85"/>
    </row>
    <row r="162" spans="2:7" ht="19" thickBot="1" x14ac:dyDescent="0.4">
      <c r="B162" s="387" t="s">
        <v>204</v>
      </c>
      <c r="C162" s="388"/>
      <c r="D162" s="69">
        <f>+D137-D160</f>
        <v>-1236106</v>
      </c>
      <c r="E162" s="69"/>
      <c r="F162" s="70"/>
      <c r="G162" s="88"/>
    </row>
    <row r="163" spans="2:7" x14ac:dyDescent="0.35">
      <c r="G163" s="90"/>
    </row>
  </sheetData>
  <mergeCells count="31">
    <mergeCell ref="B161:C161"/>
    <mergeCell ref="B162:C162"/>
    <mergeCell ref="G56:G58"/>
    <mergeCell ref="B35:C35"/>
    <mergeCell ref="B36:C36"/>
    <mergeCell ref="B37:C37"/>
    <mergeCell ref="B40:G40"/>
    <mergeCell ref="B122:G122"/>
    <mergeCell ref="B123:F123"/>
    <mergeCell ref="B137:C137"/>
    <mergeCell ref="B86:C86"/>
    <mergeCell ref="B53:C53"/>
    <mergeCell ref="B65:C65"/>
    <mergeCell ref="B67:G67"/>
    <mergeCell ref="B74:C74"/>
    <mergeCell ref="B84:C84"/>
    <mergeCell ref="B3:G3"/>
    <mergeCell ref="B15:C15"/>
    <mergeCell ref="B18:G18"/>
    <mergeCell ref="B27:C27"/>
    <mergeCell ref="B160:C160"/>
    <mergeCell ref="B63:C63"/>
    <mergeCell ref="B117:C117"/>
    <mergeCell ref="B118:C118"/>
    <mergeCell ref="B119:C119"/>
    <mergeCell ref="B91:G91"/>
    <mergeCell ref="B103:C103"/>
    <mergeCell ref="B106:B111"/>
    <mergeCell ref="C106:C111"/>
    <mergeCell ref="D106:D111"/>
    <mergeCell ref="G106:G110"/>
  </mergeCells>
  <printOptions horizontalCentered="1"/>
  <pageMargins left="0.25" right="0.25" top="0.5" bottom="0.25" header="0.3" footer="0.3"/>
  <pageSetup scale="27" orientation="portrait" r:id="rId1"/>
  <rowBreaks count="2" manualBreakCount="2">
    <brk id="65" max="6" man="1"/>
    <brk id="16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174"/>
  <sheetViews>
    <sheetView view="pageBreakPreview" topLeftCell="A140" zoomScale="85" zoomScaleNormal="100" zoomScaleSheetLayoutView="85" workbookViewId="0">
      <selection activeCell="F154" sqref="F154"/>
    </sheetView>
  </sheetViews>
  <sheetFormatPr defaultColWidth="8.90625" defaultRowHeight="14.5" x14ac:dyDescent="0.35"/>
  <cols>
    <col min="1" max="1" width="8.90625" style="6"/>
    <col min="2" max="2" width="11" style="5" customWidth="1"/>
    <col min="3" max="3" width="21.90625" style="5" customWidth="1"/>
    <col min="4" max="4" width="12.453125" style="5" bestFit="1" customWidth="1"/>
    <col min="5" max="5" width="11.1796875" style="5" bestFit="1" customWidth="1"/>
    <col min="6" max="6" width="53.81640625" style="139" customWidth="1"/>
    <col min="7" max="7" width="27.1796875" style="83" customWidth="1"/>
    <col min="8" max="8" width="8.90625" style="6"/>
    <col min="9" max="9" width="10.6328125" style="6" bestFit="1" customWidth="1"/>
    <col min="10" max="10" width="10.453125" style="6" bestFit="1" customWidth="1"/>
    <col min="11" max="11" width="8.90625" style="6"/>
    <col min="12" max="12" width="10.81640625" style="6" bestFit="1" customWidth="1"/>
    <col min="13" max="16384" width="8.90625" style="6"/>
  </cols>
  <sheetData>
    <row r="1" spans="2:8" ht="15" thickBot="1" x14ac:dyDescent="0.4"/>
    <row r="2" spans="2:8" ht="21.5" thickBot="1" x14ac:dyDescent="0.4">
      <c r="B2" s="356" t="s">
        <v>29</v>
      </c>
      <c r="C2" s="357"/>
      <c r="D2" s="357"/>
      <c r="E2" s="357"/>
      <c r="F2" s="357"/>
      <c r="G2" s="358"/>
    </row>
    <row r="3" spans="2:8" s="4" customFormat="1" ht="43.25" customHeight="1" thickBot="1" x14ac:dyDescent="0.4">
      <c r="B3" s="1" t="s">
        <v>0</v>
      </c>
      <c r="C3" s="2" t="s">
        <v>13</v>
      </c>
      <c r="D3" s="2" t="s">
        <v>1</v>
      </c>
      <c r="E3" s="2" t="s">
        <v>10</v>
      </c>
      <c r="F3" s="2" t="s">
        <v>2</v>
      </c>
      <c r="G3" s="84" t="s">
        <v>6</v>
      </c>
    </row>
    <row r="4" spans="2:8" ht="18.649999999999999" customHeight="1" x14ac:dyDescent="0.35">
      <c r="B4" s="110"/>
      <c r="C4" s="72"/>
      <c r="D4" s="72"/>
      <c r="E4" s="72"/>
      <c r="F4" s="76"/>
      <c r="G4" s="95"/>
    </row>
    <row r="5" spans="2:8" ht="29" x14ac:dyDescent="0.35">
      <c r="B5" s="110" t="s">
        <v>375</v>
      </c>
      <c r="C5" s="72" t="s">
        <v>14</v>
      </c>
      <c r="D5" s="72">
        <v>2000000</v>
      </c>
      <c r="E5" s="72" t="s">
        <v>474</v>
      </c>
      <c r="F5" s="76" t="s">
        <v>477</v>
      </c>
      <c r="G5" s="179" t="s">
        <v>492</v>
      </c>
    </row>
    <row r="6" spans="2:8" ht="18.649999999999999" customHeight="1" x14ac:dyDescent="0.35">
      <c r="B6" s="110" t="s">
        <v>475</v>
      </c>
      <c r="C6" s="72" t="s">
        <v>14</v>
      </c>
      <c r="D6" s="72">
        <v>3000000</v>
      </c>
      <c r="E6" s="72" t="s">
        <v>474</v>
      </c>
      <c r="F6" s="76" t="s">
        <v>478</v>
      </c>
      <c r="G6" s="95" t="s">
        <v>476</v>
      </c>
    </row>
    <row r="7" spans="2:8" ht="29" x14ac:dyDescent="0.35">
      <c r="B7" s="110" t="s">
        <v>350</v>
      </c>
      <c r="C7" s="72" t="s">
        <v>14</v>
      </c>
      <c r="D7" s="72">
        <v>400000</v>
      </c>
      <c r="E7" s="72" t="s">
        <v>4</v>
      </c>
      <c r="F7" s="76" t="s">
        <v>352</v>
      </c>
      <c r="G7" s="354" t="s">
        <v>490</v>
      </c>
    </row>
    <row r="8" spans="2:8" ht="29" x14ac:dyDescent="0.35">
      <c r="B8" s="110" t="s">
        <v>351</v>
      </c>
      <c r="C8" s="72" t="s">
        <v>14</v>
      </c>
      <c r="D8" s="72">
        <v>155000</v>
      </c>
      <c r="E8" s="72" t="s">
        <v>4</v>
      </c>
      <c r="F8" s="76" t="s">
        <v>353</v>
      </c>
      <c r="G8" s="355"/>
    </row>
    <row r="9" spans="2:8" ht="24" customHeight="1" x14ac:dyDescent="0.35">
      <c r="B9" s="110" t="s">
        <v>379</v>
      </c>
      <c r="C9" s="72" t="s">
        <v>14</v>
      </c>
      <c r="D9" s="72">
        <v>200000</v>
      </c>
      <c r="E9" s="72" t="s">
        <v>70</v>
      </c>
      <c r="F9" s="76" t="s">
        <v>446</v>
      </c>
      <c r="G9" s="95" t="s">
        <v>268</v>
      </c>
    </row>
    <row r="10" spans="2:8" ht="24" customHeight="1" x14ac:dyDescent="0.35">
      <c r="B10" s="110" t="s">
        <v>479</v>
      </c>
      <c r="C10" s="72" t="s">
        <v>14</v>
      </c>
      <c r="D10" s="72">
        <v>1000000</v>
      </c>
      <c r="E10" s="72" t="s">
        <v>31</v>
      </c>
      <c r="F10" s="76" t="s">
        <v>491</v>
      </c>
      <c r="G10" s="95"/>
    </row>
    <row r="11" spans="2:8" s="180" customFormat="1" ht="24" customHeight="1" x14ac:dyDescent="0.35">
      <c r="B11" s="181" t="s">
        <v>479</v>
      </c>
      <c r="C11" s="18" t="s">
        <v>14</v>
      </c>
      <c r="D11" s="18">
        <v>200000</v>
      </c>
      <c r="E11" s="18" t="s">
        <v>31</v>
      </c>
      <c r="F11" s="80" t="s">
        <v>498</v>
      </c>
      <c r="G11" s="87" t="s">
        <v>499</v>
      </c>
    </row>
    <row r="12" spans="2:8" ht="24" customHeight="1" x14ac:dyDescent="0.35">
      <c r="B12" s="110" t="s">
        <v>485</v>
      </c>
      <c r="C12" s="72" t="s">
        <v>14</v>
      </c>
      <c r="D12" s="72">
        <v>1005000</v>
      </c>
      <c r="E12" s="72" t="s">
        <v>486</v>
      </c>
      <c r="F12" s="352" t="s">
        <v>495</v>
      </c>
      <c r="G12" s="95"/>
    </row>
    <row r="13" spans="2:8" ht="24" customHeight="1" x14ac:dyDescent="0.35">
      <c r="B13" s="110" t="s">
        <v>487</v>
      </c>
      <c r="C13" s="72" t="s">
        <v>14</v>
      </c>
      <c r="D13" s="72">
        <v>1000000</v>
      </c>
      <c r="E13" s="72" t="s">
        <v>486</v>
      </c>
      <c r="F13" s="353"/>
      <c r="G13" s="95"/>
    </row>
    <row r="14" spans="2:8" ht="29" x14ac:dyDescent="0.35">
      <c r="B14" s="110" t="s">
        <v>484</v>
      </c>
      <c r="C14" s="72" t="s">
        <v>14</v>
      </c>
      <c r="D14" s="72">
        <v>1000000</v>
      </c>
      <c r="E14" s="72" t="s">
        <v>31</v>
      </c>
      <c r="F14" s="76" t="s">
        <v>496</v>
      </c>
      <c r="G14" s="95"/>
    </row>
    <row r="15" spans="2:8" ht="24" customHeight="1" x14ac:dyDescent="0.35">
      <c r="B15" s="110" t="s">
        <v>489</v>
      </c>
      <c r="C15" s="72" t="s">
        <v>14</v>
      </c>
      <c r="D15" s="72">
        <v>150000</v>
      </c>
      <c r="E15" s="72" t="s">
        <v>4</v>
      </c>
      <c r="F15" s="76" t="s">
        <v>488</v>
      </c>
      <c r="G15" s="95" t="s">
        <v>488</v>
      </c>
    </row>
    <row r="16" spans="2:8" ht="30.65" customHeight="1" x14ac:dyDescent="0.35">
      <c r="B16" s="110"/>
      <c r="C16" s="72" t="s">
        <v>14</v>
      </c>
      <c r="D16" s="72">
        <v>600000</v>
      </c>
      <c r="E16" s="72" t="s">
        <v>494</v>
      </c>
      <c r="F16" s="76" t="s">
        <v>493</v>
      </c>
      <c r="G16" s="95" t="s">
        <v>342</v>
      </c>
      <c r="H16" s="6">
        <f>600-390-15</f>
        <v>195</v>
      </c>
    </row>
    <row r="17" spans="2:7" ht="30.65" customHeight="1" x14ac:dyDescent="0.35">
      <c r="B17" s="110" t="s">
        <v>500</v>
      </c>
      <c r="C17" s="72" t="s">
        <v>136</v>
      </c>
      <c r="D17" s="72">
        <v>2000000</v>
      </c>
      <c r="E17" s="72" t="s">
        <v>4</v>
      </c>
      <c r="F17" s="76" t="s">
        <v>785</v>
      </c>
      <c r="G17" s="95" t="s">
        <v>501</v>
      </c>
    </row>
    <row r="18" spans="2:7" ht="24" customHeight="1" thickBot="1" x14ac:dyDescent="0.4">
      <c r="B18" s="7"/>
      <c r="C18" s="8"/>
      <c r="D18" s="8"/>
      <c r="E18" s="8"/>
      <c r="F18" s="140"/>
      <c r="G18" s="85"/>
    </row>
    <row r="19" spans="2:7" s="13" customFormat="1" ht="21" customHeight="1" thickBot="1" x14ac:dyDescent="0.4">
      <c r="B19" s="359" t="s">
        <v>24</v>
      </c>
      <c r="C19" s="360"/>
      <c r="D19" s="10">
        <f>SUM(D4:D18)</f>
        <v>12710000</v>
      </c>
      <c r="E19" s="10"/>
      <c r="F19" s="141"/>
      <c r="G19" s="86"/>
    </row>
    <row r="20" spans="2:7" x14ac:dyDescent="0.35">
      <c r="B20" s="93"/>
      <c r="G20" s="94"/>
    </row>
    <row r="21" spans="2:7" ht="15" thickBot="1" x14ac:dyDescent="0.4">
      <c r="B21" s="93"/>
      <c r="G21" s="94"/>
    </row>
    <row r="22" spans="2:7" ht="21.5" thickBot="1" x14ac:dyDescent="0.4">
      <c r="B22" s="356" t="s">
        <v>42</v>
      </c>
      <c r="C22" s="357"/>
      <c r="D22" s="357"/>
      <c r="E22" s="357"/>
      <c r="F22" s="357"/>
      <c r="G22" s="358"/>
    </row>
    <row r="23" spans="2:7" ht="44" thickBot="1" x14ac:dyDescent="0.4">
      <c r="B23" s="1" t="s">
        <v>0</v>
      </c>
      <c r="C23" s="2" t="s">
        <v>13</v>
      </c>
      <c r="D23" s="2" t="s">
        <v>1</v>
      </c>
      <c r="E23" s="2" t="s">
        <v>10</v>
      </c>
      <c r="F23" s="2" t="s">
        <v>2</v>
      </c>
      <c r="G23" s="84" t="s">
        <v>6</v>
      </c>
    </row>
    <row r="24" spans="2:7" ht="24" customHeight="1" x14ac:dyDescent="0.35">
      <c r="B24" s="7"/>
      <c r="C24" s="8"/>
      <c r="D24" s="8"/>
      <c r="E24" s="8"/>
      <c r="F24" s="76"/>
      <c r="G24" s="85"/>
    </row>
    <row r="25" spans="2:7" ht="24" customHeight="1" x14ac:dyDescent="0.35">
      <c r="B25" s="7" t="s">
        <v>349</v>
      </c>
      <c r="C25" s="8" t="s">
        <v>44</v>
      </c>
      <c r="D25" s="8">
        <f>+'16.04.24 to 21.06.24'!D37</f>
        <v>430000</v>
      </c>
      <c r="E25" s="8" t="s">
        <v>45</v>
      </c>
      <c r="F25" s="76"/>
      <c r="G25" s="85"/>
    </row>
    <row r="26" spans="2:7" ht="24" customHeight="1" x14ac:dyDescent="0.35">
      <c r="B26" s="111" t="s">
        <v>364</v>
      </c>
      <c r="C26" s="112" t="s">
        <v>14</v>
      </c>
      <c r="D26" s="112">
        <v>1000000</v>
      </c>
      <c r="E26" s="112" t="s">
        <v>45</v>
      </c>
      <c r="F26" s="49" t="s">
        <v>365</v>
      </c>
      <c r="G26" s="85" t="s">
        <v>308</v>
      </c>
    </row>
    <row r="27" spans="2:7" ht="24" customHeight="1" x14ac:dyDescent="0.35">
      <c r="B27" s="111" t="s">
        <v>362</v>
      </c>
      <c r="C27" s="112" t="s">
        <v>14</v>
      </c>
      <c r="D27" s="112">
        <v>1200000</v>
      </c>
      <c r="E27" s="112" t="s">
        <v>45</v>
      </c>
      <c r="F27" s="49" t="s">
        <v>315</v>
      </c>
      <c r="G27" s="85" t="s">
        <v>461</v>
      </c>
    </row>
    <row r="28" spans="2:7" ht="24" customHeight="1" x14ac:dyDescent="0.35">
      <c r="B28" s="7" t="s">
        <v>366</v>
      </c>
      <c r="C28" s="8" t="s">
        <v>14</v>
      </c>
      <c r="D28" s="8">
        <v>150000</v>
      </c>
      <c r="E28" s="8" t="s">
        <v>45</v>
      </c>
      <c r="F28" s="76" t="s">
        <v>368</v>
      </c>
      <c r="G28" s="85"/>
    </row>
    <row r="29" spans="2:7" ht="24" customHeight="1" x14ac:dyDescent="0.35">
      <c r="B29" s="7" t="s">
        <v>367</v>
      </c>
      <c r="C29" s="8" t="s">
        <v>14</v>
      </c>
      <c r="D29" s="8">
        <v>200000</v>
      </c>
      <c r="E29" s="8" t="s">
        <v>45</v>
      </c>
      <c r="F29" s="76" t="s">
        <v>369</v>
      </c>
      <c r="G29" s="95" t="s">
        <v>268</v>
      </c>
    </row>
    <row r="30" spans="2:7" ht="24" customHeight="1" thickBot="1" x14ac:dyDescent="0.4">
      <c r="B30" s="7"/>
      <c r="C30" s="8"/>
      <c r="D30" s="8"/>
      <c r="E30" s="8"/>
      <c r="F30" s="76"/>
      <c r="G30" s="85"/>
    </row>
    <row r="31" spans="2:7" ht="15" thickBot="1" x14ac:dyDescent="0.4">
      <c r="B31" s="359" t="s">
        <v>15</v>
      </c>
      <c r="C31" s="360"/>
      <c r="D31" s="10">
        <f>SUM(D24:D30)</f>
        <v>2980000</v>
      </c>
      <c r="E31" s="10"/>
      <c r="F31" s="141"/>
      <c r="G31" s="86"/>
    </row>
    <row r="32" spans="2:7" ht="24" customHeight="1" x14ac:dyDescent="0.35">
      <c r="B32" s="7"/>
      <c r="C32" s="8"/>
      <c r="D32" s="8"/>
      <c r="E32" s="8"/>
      <c r="F32" s="140"/>
      <c r="G32" s="85"/>
    </row>
    <row r="33" spans="2:7" ht="24" customHeight="1" x14ac:dyDescent="0.35">
      <c r="B33" s="111" t="s">
        <v>370</v>
      </c>
      <c r="C33" s="112" t="s">
        <v>14</v>
      </c>
      <c r="D33" s="112">
        <v>275000</v>
      </c>
      <c r="E33" s="112" t="s">
        <v>45</v>
      </c>
      <c r="F33" s="49" t="s">
        <v>374</v>
      </c>
      <c r="G33" s="89" t="s">
        <v>340</v>
      </c>
    </row>
    <row r="34" spans="2:7" ht="24" customHeight="1" x14ac:dyDescent="0.35">
      <c r="B34" s="111" t="s">
        <v>371</v>
      </c>
      <c r="C34" s="112" t="s">
        <v>14</v>
      </c>
      <c r="D34" s="112">
        <v>10000</v>
      </c>
      <c r="E34" s="112" t="s">
        <v>45</v>
      </c>
      <c r="F34" s="49" t="s">
        <v>373</v>
      </c>
      <c r="G34" s="89" t="s">
        <v>381</v>
      </c>
    </row>
    <row r="35" spans="2:7" ht="24" customHeight="1" x14ac:dyDescent="0.35">
      <c r="B35" s="111" t="s">
        <v>364</v>
      </c>
      <c r="C35" s="112" t="s">
        <v>14</v>
      </c>
      <c r="D35" s="112">
        <v>100000</v>
      </c>
      <c r="E35" s="112" t="s">
        <v>45</v>
      </c>
      <c r="F35" s="49" t="s">
        <v>373</v>
      </c>
      <c r="G35" s="89" t="s">
        <v>381</v>
      </c>
    </row>
    <row r="36" spans="2:7" ht="35.4" customHeight="1" x14ac:dyDescent="0.35">
      <c r="B36" s="7" t="s">
        <v>372</v>
      </c>
      <c r="C36" s="8" t="s">
        <v>14</v>
      </c>
      <c r="D36" s="8">
        <v>140000</v>
      </c>
      <c r="E36" s="8" t="s">
        <v>45</v>
      </c>
      <c r="F36" s="76" t="s">
        <v>445</v>
      </c>
      <c r="G36" s="95"/>
    </row>
    <row r="37" spans="2:7" ht="24" customHeight="1" x14ac:dyDescent="0.35">
      <c r="B37" s="7" t="s">
        <v>375</v>
      </c>
      <c r="C37" s="8" t="s">
        <v>14</v>
      </c>
      <c r="D37" s="8">
        <v>1200000</v>
      </c>
      <c r="E37" s="8" t="s">
        <v>45</v>
      </c>
      <c r="F37" s="76" t="s">
        <v>448</v>
      </c>
      <c r="G37" s="95" t="s">
        <v>447</v>
      </c>
    </row>
    <row r="38" spans="2:7" ht="24" customHeight="1" x14ac:dyDescent="0.35">
      <c r="B38" s="111" t="s">
        <v>376</v>
      </c>
      <c r="C38" s="112" t="s">
        <v>14</v>
      </c>
      <c r="D38" s="112">
        <v>100000</v>
      </c>
      <c r="E38" s="112" t="s">
        <v>45</v>
      </c>
      <c r="F38" s="49" t="s">
        <v>265</v>
      </c>
      <c r="G38" s="89" t="s">
        <v>177</v>
      </c>
    </row>
    <row r="39" spans="2:7" ht="24" customHeight="1" x14ac:dyDescent="0.35">
      <c r="B39" s="111" t="s">
        <v>377</v>
      </c>
      <c r="C39" s="112" t="s">
        <v>14</v>
      </c>
      <c r="D39" s="112">
        <v>100000</v>
      </c>
      <c r="E39" s="112" t="s">
        <v>45</v>
      </c>
      <c r="F39" s="49" t="s">
        <v>373</v>
      </c>
      <c r="G39" s="89" t="s">
        <v>381</v>
      </c>
    </row>
    <row r="40" spans="2:7" ht="28.75" customHeight="1" x14ac:dyDescent="0.35">
      <c r="B40" s="111" t="s">
        <v>378</v>
      </c>
      <c r="C40" s="112" t="s">
        <v>14</v>
      </c>
      <c r="D40" s="112">
        <v>50000</v>
      </c>
      <c r="E40" s="112" t="s">
        <v>45</v>
      </c>
      <c r="F40" s="49" t="s">
        <v>265</v>
      </c>
      <c r="G40" s="89" t="s">
        <v>177</v>
      </c>
    </row>
    <row r="41" spans="2:7" ht="28.75" customHeight="1" x14ac:dyDescent="0.35">
      <c r="B41" s="111" t="s">
        <v>350</v>
      </c>
      <c r="C41" s="112" t="s">
        <v>14</v>
      </c>
      <c r="D41" s="112">
        <v>100000</v>
      </c>
      <c r="E41" s="112" t="s">
        <v>45</v>
      </c>
      <c r="F41" s="49" t="s">
        <v>265</v>
      </c>
      <c r="G41" s="89" t="s">
        <v>177</v>
      </c>
    </row>
    <row r="42" spans="2:7" ht="28.75" customHeight="1" x14ac:dyDescent="0.35">
      <c r="B42" s="111" t="s">
        <v>351</v>
      </c>
      <c r="C42" s="112" t="s">
        <v>14</v>
      </c>
      <c r="D42" s="112">
        <v>68500</v>
      </c>
      <c r="E42" s="112" t="s">
        <v>45</v>
      </c>
      <c r="F42" s="49" t="s">
        <v>383</v>
      </c>
      <c r="G42" s="89" t="s">
        <v>387</v>
      </c>
    </row>
    <row r="43" spans="2:7" ht="28.75" customHeight="1" x14ac:dyDescent="0.35">
      <c r="B43" s="7" t="s">
        <v>379</v>
      </c>
      <c r="C43" s="8" t="s">
        <v>14</v>
      </c>
      <c r="D43" s="8">
        <v>200000</v>
      </c>
      <c r="E43" s="8" t="s">
        <v>45</v>
      </c>
      <c r="F43" s="76" t="s">
        <v>449</v>
      </c>
      <c r="G43" s="95" t="s">
        <v>386</v>
      </c>
    </row>
    <row r="44" spans="2:7" ht="28.75" customHeight="1" x14ac:dyDescent="0.35">
      <c r="B44" s="111" t="s">
        <v>379</v>
      </c>
      <c r="C44" s="112" t="s">
        <v>14</v>
      </c>
      <c r="D44" s="112">
        <v>100000</v>
      </c>
      <c r="E44" s="112" t="s">
        <v>45</v>
      </c>
      <c r="F44" s="49" t="s">
        <v>382</v>
      </c>
      <c r="G44" s="89" t="s">
        <v>385</v>
      </c>
    </row>
    <row r="45" spans="2:7" ht="28.5" customHeight="1" x14ac:dyDescent="0.35">
      <c r="B45" s="111" t="s">
        <v>380</v>
      </c>
      <c r="C45" s="112" t="s">
        <v>14</v>
      </c>
      <c r="D45" s="112">
        <v>25000</v>
      </c>
      <c r="E45" s="112" t="s">
        <v>45</v>
      </c>
      <c r="F45" s="49" t="s">
        <v>384</v>
      </c>
      <c r="G45" s="89" t="s">
        <v>381</v>
      </c>
    </row>
    <row r="46" spans="2:7" ht="28.5" customHeight="1" x14ac:dyDescent="0.35">
      <c r="B46" s="7" t="s">
        <v>568</v>
      </c>
      <c r="C46" s="8" t="s">
        <v>14</v>
      </c>
      <c r="D46" s="8">
        <v>100000</v>
      </c>
      <c r="E46" s="8" t="s">
        <v>385</v>
      </c>
      <c r="F46" s="143" t="s">
        <v>569</v>
      </c>
      <c r="G46" s="85" t="s">
        <v>385</v>
      </c>
    </row>
    <row r="47" spans="2:7" ht="28.5" customHeight="1" x14ac:dyDescent="0.35">
      <c r="B47" s="7" t="s">
        <v>485</v>
      </c>
      <c r="C47" s="8" t="s">
        <v>14</v>
      </c>
      <c r="D47" s="8">
        <v>100000</v>
      </c>
      <c r="E47" s="8" t="s">
        <v>45</v>
      </c>
      <c r="F47" s="76" t="s">
        <v>265</v>
      </c>
      <c r="G47" s="95" t="s">
        <v>177</v>
      </c>
    </row>
    <row r="48" spans="2:7" ht="24" customHeight="1" thickBot="1" x14ac:dyDescent="0.4">
      <c r="B48" s="7"/>
      <c r="C48" s="8"/>
      <c r="D48" s="8"/>
      <c r="E48" s="8"/>
      <c r="F48" s="140"/>
      <c r="G48" s="85"/>
    </row>
    <row r="49" spans="2:7" ht="23.4" customHeight="1" thickBot="1" x14ac:dyDescent="0.4">
      <c r="B49" s="359" t="s">
        <v>24</v>
      </c>
      <c r="C49" s="360"/>
      <c r="D49" s="10">
        <f>SUM(D33:D48)</f>
        <v>2668500</v>
      </c>
      <c r="E49" s="10"/>
      <c r="F49" s="141"/>
      <c r="G49" s="86"/>
    </row>
    <row r="50" spans="2:7" ht="15" thickBot="1" x14ac:dyDescent="0.4">
      <c r="B50" s="361"/>
      <c r="C50" s="362"/>
      <c r="D50" s="8"/>
      <c r="E50" s="8"/>
      <c r="F50" s="140"/>
      <c r="G50" s="85"/>
    </row>
    <row r="51" spans="2:7" s="36" customFormat="1" ht="21.65" customHeight="1" thickBot="1" x14ac:dyDescent="0.4">
      <c r="B51" s="363" t="s">
        <v>59</v>
      </c>
      <c r="C51" s="364"/>
      <c r="D51" s="33">
        <f>+D31-D49</f>
        <v>311500</v>
      </c>
      <c r="E51" s="33"/>
      <c r="F51" s="142"/>
      <c r="G51" s="88"/>
    </row>
    <row r="52" spans="2:7" x14ac:dyDescent="0.35">
      <c r="B52" s="93"/>
      <c r="G52" s="94"/>
    </row>
    <row r="53" spans="2:7" ht="15" thickBot="1" x14ac:dyDescent="0.4">
      <c r="B53" s="93"/>
      <c r="G53" s="94"/>
    </row>
    <row r="54" spans="2:7" ht="21.5" thickBot="1" x14ac:dyDescent="0.4">
      <c r="B54" s="356" t="s">
        <v>60</v>
      </c>
      <c r="C54" s="357"/>
      <c r="D54" s="357"/>
      <c r="E54" s="357"/>
      <c r="F54" s="357"/>
      <c r="G54" s="358"/>
    </row>
    <row r="55" spans="2:7" ht="44" thickBot="1" x14ac:dyDescent="0.4">
      <c r="B55" s="1" t="s">
        <v>0</v>
      </c>
      <c r="C55" s="2" t="s">
        <v>13</v>
      </c>
      <c r="D55" s="2" t="s">
        <v>1</v>
      </c>
      <c r="E55" s="2" t="s">
        <v>10</v>
      </c>
      <c r="F55" s="2" t="s">
        <v>2</v>
      </c>
      <c r="G55" s="84" t="s">
        <v>6</v>
      </c>
    </row>
    <row r="56" spans="2:7" ht="24" customHeight="1" x14ac:dyDescent="0.35">
      <c r="B56" s="7"/>
      <c r="C56" s="8"/>
      <c r="D56" s="8"/>
      <c r="E56" s="8"/>
      <c r="F56" s="140"/>
      <c r="G56" s="85"/>
    </row>
    <row r="57" spans="2:7" ht="24" customHeight="1" x14ac:dyDescent="0.35">
      <c r="B57" s="32" t="s">
        <v>349</v>
      </c>
      <c r="C57" s="20" t="s">
        <v>44</v>
      </c>
      <c r="D57" s="20">
        <f>+'16.04.24 to 21.06.24'!D65</f>
        <v>32600</v>
      </c>
      <c r="E57" s="20"/>
      <c r="F57" s="140"/>
      <c r="G57" s="61"/>
    </row>
    <row r="58" spans="2:7" s="113" customFormat="1" ht="29" x14ac:dyDescent="0.35">
      <c r="B58" s="111" t="s">
        <v>354</v>
      </c>
      <c r="C58" s="154" t="s">
        <v>355</v>
      </c>
      <c r="D58" s="112">
        <v>1200000</v>
      </c>
      <c r="E58" s="112" t="s">
        <v>52</v>
      </c>
      <c r="F58" s="49"/>
      <c r="G58" s="89"/>
    </row>
    <row r="59" spans="2:7" s="113" customFormat="1" ht="24" customHeight="1" x14ac:dyDescent="0.35">
      <c r="B59" s="111" t="s">
        <v>356</v>
      </c>
      <c r="C59" s="154" t="s">
        <v>355</v>
      </c>
      <c r="D59" s="112">
        <v>600000</v>
      </c>
      <c r="E59" s="112" t="s">
        <v>52</v>
      </c>
      <c r="F59" s="49"/>
      <c r="G59" s="89"/>
    </row>
    <row r="60" spans="2:7" ht="24" customHeight="1" x14ac:dyDescent="0.35">
      <c r="B60" s="32"/>
      <c r="C60" s="20"/>
      <c r="D60" s="20"/>
      <c r="E60" s="20"/>
      <c r="F60" s="49"/>
      <c r="G60" s="61"/>
    </row>
    <row r="61" spans="2:7" ht="24" customHeight="1" thickBot="1" x14ac:dyDescent="0.4">
      <c r="B61" s="7"/>
      <c r="C61" s="8"/>
      <c r="D61" s="8"/>
      <c r="E61" s="8"/>
      <c r="F61" s="140"/>
      <c r="G61" s="85"/>
    </row>
    <row r="62" spans="2:7" ht="19.75" customHeight="1" thickBot="1" x14ac:dyDescent="0.4">
      <c r="B62" s="359" t="s">
        <v>15</v>
      </c>
      <c r="C62" s="360"/>
      <c r="D62" s="10">
        <f>SUM(D56:D61)</f>
        <v>1832600</v>
      </c>
      <c r="E62" s="10"/>
      <c r="F62" s="141"/>
      <c r="G62" s="86"/>
    </row>
    <row r="63" spans="2:7" ht="24" customHeight="1" x14ac:dyDescent="0.35">
      <c r="B63" s="7"/>
      <c r="C63" s="8"/>
      <c r="D63" s="8"/>
      <c r="E63" s="8"/>
      <c r="F63" s="140"/>
      <c r="G63" s="85"/>
    </row>
    <row r="64" spans="2:7" s="113" customFormat="1" ht="24" customHeight="1" x14ac:dyDescent="0.35">
      <c r="B64" s="111" t="s">
        <v>362</v>
      </c>
      <c r="C64" s="112" t="s">
        <v>14</v>
      </c>
      <c r="D64" s="112">
        <v>1200000</v>
      </c>
      <c r="E64" s="112" t="s">
        <v>45</v>
      </c>
      <c r="F64" s="49" t="s">
        <v>363</v>
      </c>
      <c r="G64" s="89"/>
    </row>
    <row r="65" spans="2:7" s="113" customFormat="1" ht="24" customHeight="1" x14ac:dyDescent="0.35">
      <c r="B65" s="111" t="s">
        <v>360</v>
      </c>
      <c r="C65" s="112" t="s">
        <v>14</v>
      </c>
      <c r="D65" s="112">
        <v>600000</v>
      </c>
      <c r="E65" s="112" t="s">
        <v>86</v>
      </c>
      <c r="F65" s="49" t="s">
        <v>361</v>
      </c>
      <c r="G65" s="89"/>
    </row>
    <row r="66" spans="2:7" ht="24" customHeight="1" thickBot="1" x14ac:dyDescent="0.4">
      <c r="B66" s="7"/>
      <c r="C66" s="8"/>
      <c r="D66" s="8"/>
      <c r="E66" s="8"/>
      <c r="F66" s="42"/>
      <c r="G66" s="85"/>
    </row>
    <row r="67" spans="2:7" ht="25.75" customHeight="1" thickBot="1" x14ac:dyDescent="0.4">
      <c r="B67" s="359" t="s">
        <v>24</v>
      </c>
      <c r="C67" s="360"/>
      <c r="D67" s="10">
        <f>SUM(D64:D66)</f>
        <v>1800000</v>
      </c>
      <c r="E67" s="10"/>
      <c r="F67" s="141"/>
      <c r="G67" s="86"/>
    </row>
    <row r="68" spans="2:7" ht="15" thickBot="1" x14ac:dyDescent="0.4">
      <c r="B68" s="361"/>
      <c r="C68" s="362"/>
      <c r="D68" s="8"/>
      <c r="E68" s="8"/>
      <c r="F68" s="140"/>
      <c r="G68" s="85"/>
    </row>
    <row r="69" spans="2:7" s="36" customFormat="1" ht="24" customHeight="1" thickBot="1" x14ac:dyDescent="0.4">
      <c r="B69" s="363" t="s">
        <v>79</v>
      </c>
      <c r="C69" s="364"/>
      <c r="D69" s="33">
        <f>+D62-D67</f>
        <v>32600</v>
      </c>
      <c r="E69" s="33"/>
      <c r="F69" s="142"/>
      <c r="G69" s="88"/>
    </row>
    <row r="70" spans="2:7" ht="15" thickBot="1" x14ac:dyDescent="0.4">
      <c r="B70" s="93"/>
      <c r="G70" s="94"/>
    </row>
    <row r="71" spans="2:7" ht="21" x14ac:dyDescent="0.35">
      <c r="B71" s="356" t="s">
        <v>80</v>
      </c>
      <c r="C71" s="357"/>
      <c r="D71" s="357"/>
      <c r="E71" s="357"/>
      <c r="F71" s="357"/>
      <c r="G71" s="358"/>
    </row>
    <row r="72" spans="2:7" ht="44" thickBot="1" x14ac:dyDescent="0.4">
      <c r="B72" s="1" t="s">
        <v>0</v>
      </c>
      <c r="C72" s="2" t="s">
        <v>13</v>
      </c>
      <c r="D72" s="2" t="s">
        <v>1</v>
      </c>
      <c r="E72" s="2" t="s">
        <v>10</v>
      </c>
      <c r="F72" s="2" t="s">
        <v>2</v>
      </c>
      <c r="G72" s="84" t="s">
        <v>6</v>
      </c>
    </row>
    <row r="73" spans="2:7" ht="16.25" customHeight="1" x14ac:dyDescent="0.35">
      <c r="B73" s="7"/>
      <c r="C73" s="8"/>
      <c r="D73" s="8"/>
      <c r="E73" s="8"/>
      <c r="F73" s="140"/>
      <c r="G73" s="85"/>
    </row>
    <row r="74" spans="2:7" ht="24" customHeight="1" x14ac:dyDescent="0.35">
      <c r="B74" s="7" t="s">
        <v>349</v>
      </c>
      <c r="C74" s="8" t="s">
        <v>44</v>
      </c>
      <c r="D74" s="8">
        <f>+'16.04.24 to 21.06.24'!D86</f>
        <v>30800</v>
      </c>
      <c r="E74" s="8"/>
      <c r="F74" s="140"/>
      <c r="G74" s="85"/>
    </row>
    <row r="75" spans="2:7" s="114" customFormat="1" ht="24" customHeight="1" x14ac:dyDescent="0.35">
      <c r="B75" s="111" t="s">
        <v>358</v>
      </c>
      <c r="C75" s="112" t="s">
        <v>14</v>
      </c>
      <c r="D75" s="112">
        <v>900000</v>
      </c>
      <c r="E75" s="112" t="s">
        <v>86</v>
      </c>
      <c r="F75" s="49" t="s">
        <v>359</v>
      </c>
      <c r="G75" s="89"/>
    </row>
    <row r="76" spans="2:7" s="114" customFormat="1" ht="24" customHeight="1" x14ac:dyDescent="0.35">
      <c r="B76" s="111" t="s">
        <v>357</v>
      </c>
      <c r="C76" s="112" t="s">
        <v>14</v>
      </c>
      <c r="D76" s="112">
        <v>600000</v>
      </c>
      <c r="E76" s="112" t="s">
        <v>86</v>
      </c>
      <c r="F76" s="49" t="s">
        <v>315</v>
      </c>
      <c r="G76" s="89"/>
    </row>
    <row r="77" spans="2:7" ht="24" customHeight="1" thickBot="1" x14ac:dyDescent="0.4">
      <c r="B77" s="7"/>
      <c r="C77" s="8"/>
      <c r="D77" s="8"/>
      <c r="E77" s="8"/>
      <c r="F77" s="140"/>
      <c r="G77" s="85"/>
    </row>
    <row r="78" spans="2:7" ht="15" thickBot="1" x14ac:dyDescent="0.4">
      <c r="B78" s="359" t="s">
        <v>15</v>
      </c>
      <c r="C78" s="360"/>
      <c r="D78" s="10">
        <f>SUM(D73:D77)</f>
        <v>1530800</v>
      </c>
      <c r="E78" s="10"/>
      <c r="F78" s="141"/>
      <c r="G78" s="86"/>
    </row>
    <row r="79" spans="2:7" ht="18" customHeight="1" x14ac:dyDescent="0.35">
      <c r="B79" s="7"/>
      <c r="C79" s="8"/>
      <c r="D79" s="8"/>
      <c r="E79" s="8"/>
      <c r="F79" s="140"/>
      <c r="G79" s="85"/>
    </row>
    <row r="80" spans="2:7" ht="25.25" customHeight="1" x14ac:dyDescent="0.35">
      <c r="B80" s="7" t="s">
        <v>357</v>
      </c>
      <c r="C80" s="8" t="s">
        <v>14</v>
      </c>
      <c r="D80" s="8">
        <v>1529700</v>
      </c>
      <c r="E80" s="8" t="s">
        <v>86</v>
      </c>
      <c r="F80" s="76" t="s">
        <v>473</v>
      </c>
      <c r="G80" s="85"/>
    </row>
    <row r="81" spans="2:13" ht="24" customHeight="1" thickBot="1" x14ac:dyDescent="0.4">
      <c r="B81" s="7"/>
      <c r="C81" s="8"/>
      <c r="D81" s="8"/>
      <c r="E81" s="8"/>
      <c r="F81" s="140"/>
      <c r="G81" s="85"/>
    </row>
    <row r="82" spans="2:13" ht="21" customHeight="1" thickBot="1" x14ac:dyDescent="0.4">
      <c r="B82" s="359" t="s">
        <v>24</v>
      </c>
      <c r="C82" s="360"/>
      <c r="D82" s="10">
        <f>SUM(D79:D81)</f>
        <v>1529700</v>
      </c>
      <c r="E82" s="10"/>
      <c r="F82" s="141"/>
      <c r="G82" s="86"/>
    </row>
    <row r="83" spans="2:13" ht="15" thickBot="1" x14ac:dyDescent="0.4">
      <c r="B83" s="7"/>
      <c r="C83" s="8"/>
      <c r="D83" s="8"/>
      <c r="E83" s="8"/>
      <c r="F83" s="140"/>
      <c r="G83" s="85"/>
    </row>
    <row r="84" spans="2:13" s="36" customFormat="1" ht="21.65" customHeight="1" thickBot="1" x14ac:dyDescent="0.4">
      <c r="B84" s="363" t="s">
        <v>91</v>
      </c>
      <c r="C84" s="364"/>
      <c r="D84" s="33">
        <f>+D78-D82</f>
        <v>1100</v>
      </c>
      <c r="E84" s="33"/>
      <c r="F84" s="142"/>
      <c r="G84" s="88"/>
    </row>
    <row r="86" spans="2:13" ht="15" thickBot="1" x14ac:dyDescent="0.4"/>
    <row r="87" spans="2:13" ht="21.5" thickBot="1" x14ac:dyDescent="0.4">
      <c r="B87" s="356" t="s">
        <v>92</v>
      </c>
      <c r="C87" s="357"/>
      <c r="D87" s="357"/>
      <c r="E87" s="357"/>
      <c r="F87" s="357"/>
      <c r="G87" s="358"/>
    </row>
    <row r="88" spans="2:13" ht="44" thickBot="1" x14ac:dyDescent="0.4">
      <c r="B88" s="1" t="s">
        <v>0</v>
      </c>
      <c r="C88" s="2" t="s">
        <v>13</v>
      </c>
      <c r="D88" s="2" t="s">
        <v>1</v>
      </c>
      <c r="E88" s="2" t="s">
        <v>10</v>
      </c>
      <c r="F88" s="2" t="s">
        <v>2</v>
      </c>
      <c r="G88" s="84" t="s">
        <v>6</v>
      </c>
    </row>
    <row r="89" spans="2:13" x14ac:dyDescent="0.35">
      <c r="B89" s="7"/>
      <c r="C89" s="8"/>
      <c r="D89" s="8"/>
      <c r="E89" s="8"/>
      <c r="F89" s="140"/>
      <c r="G89" s="85"/>
      <c r="H89"/>
      <c r="I89"/>
      <c r="J89"/>
      <c r="K89"/>
      <c r="L89"/>
      <c r="M89"/>
    </row>
    <row r="90" spans="2:13" x14ac:dyDescent="0.35">
      <c r="B90" s="7" t="s">
        <v>142</v>
      </c>
      <c r="C90" s="8" t="s">
        <v>44</v>
      </c>
      <c r="D90" s="8">
        <v>0</v>
      </c>
      <c r="E90" s="8"/>
      <c r="F90" s="140"/>
      <c r="G90" s="85"/>
      <c r="H90"/>
      <c r="I90"/>
      <c r="J90"/>
      <c r="K90"/>
      <c r="L90"/>
      <c r="M90"/>
    </row>
    <row r="91" spans="2:13" x14ac:dyDescent="0.35">
      <c r="B91" s="7" t="s">
        <v>296</v>
      </c>
      <c r="C91" s="8" t="s">
        <v>14</v>
      </c>
      <c r="D91" s="8">
        <v>200000</v>
      </c>
      <c r="E91" s="8" t="s">
        <v>86</v>
      </c>
      <c r="F91" s="143" t="s">
        <v>317</v>
      </c>
      <c r="G91" s="85"/>
      <c r="H91"/>
      <c r="I91"/>
      <c r="J91"/>
      <c r="K91"/>
      <c r="L91"/>
      <c r="M91"/>
    </row>
    <row r="92" spans="2:13" x14ac:dyDescent="0.35">
      <c r="B92" s="7" t="s">
        <v>322</v>
      </c>
      <c r="C92" s="8" t="s">
        <v>14</v>
      </c>
      <c r="D92" s="8">
        <v>2450000</v>
      </c>
      <c r="E92" s="8" t="s">
        <v>45</v>
      </c>
      <c r="F92" s="76" t="s">
        <v>321</v>
      </c>
      <c r="G92" s="85"/>
      <c r="H92"/>
      <c r="I92"/>
      <c r="J92"/>
      <c r="K92"/>
      <c r="L92"/>
      <c r="M92"/>
    </row>
    <row r="93" spans="2:13" x14ac:dyDescent="0.35">
      <c r="B93" s="7" t="s">
        <v>312</v>
      </c>
      <c r="C93" s="8" t="s">
        <v>14</v>
      </c>
      <c r="D93" s="8">
        <v>3500</v>
      </c>
      <c r="E93" s="8" t="s">
        <v>4</v>
      </c>
      <c r="F93" s="76" t="s">
        <v>459</v>
      </c>
      <c r="G93" s="85"/>
      <c r="H93"/>
      <c r="I93"/>
      <c r="J93"/>
      <c r="K93"/>
      <c r="L93"/>
      <c r="M93"/>
    </row>
    <row r="94" spans="2:13" x14ac:dyDescent="0.35">
      <c r="B94" s="7" t="s">
        <v>313</v>
      </c>
      <c r="C94" s="8" t="s">
        <v>14</v>
      </c>
      <c r="D94" s="8">
        <v>1800000</v>
      </c>
      <c r="E94" s="8" t="s">
        <v>319</v>
      </c>
      <c r="F94" s="76" t="s">
        <v>320</v>
      </c>
      <c r="G94" s="85"/>
      <c r="H94"/>
      <c r="I94"/>
      <c r="J94"/>
      <c r="K94"/>
      <c r="L94"/>
      <c r="M94"/>
    </row>
    <row r="95" spans="2:13" x14ac:dyDescent="0.35">
      <c r="B95" s="7" t="s">
        <v>370</v>
      </c>
      <c r="C95" s="8" t="s">
        <v>14</v>
      </c>
      <c r="D95" s="8">
        <v>275000</v>
      </c>
      <c r="E95" s="8" t="s">
        <v>45</v>
      </c>
      <c r="F95" s="76" t="s">
        <v>321</v>
      </c>
      <c r="G95" s="85"/>
      <c r="H95"/>
      <c r="I95"/>
      <c r="J95"/>
      <c r="K95"/>
      <c r="L95"/>
      <c r="M95"/>
    </row>
    <row r="96" spans="2:13" ht="15" thickBot="1" x14ac:dyDescent="0.4">
      <c r="B96" s="7"/>
      <c r="C96" s="8"/>
      <c r="D96" s="8"/>
      <c r="E96" s="8"/>
      <c r="F96" s="140"/>
      <c r="G96" s="85"/>
      <c r="H96"/>
      <c r="I96"/>
      <c r="J96"/>
      <c r="K96"/>
      <c r="L96"/>
      <c r="M96"/>
    </row>
    <row r="97" spans="2:13" ht="15" thickBot="1" x14ac:dyDescent="0.4">
      <c r="B97" s="359" t="s">
        <v>15</v>
      </c>
      <c r="C97" s="360"/>
      <c r="D97" s="10">
        <f>SUM(D89:D96)</f>
        <v>4728500</v>
      </c>
      <c r="E97" s="10"/>
      <c r="F97" s="141"/>
      <c r="G97" s="86"/>
      <c r="H97"/>
      <c r="I97"/>
      <c r="J97"/>
      <c r="K97"/>
      <c r="L97"/>
      <c r="M97"/>
    </row>
    <row r="98" spans="2:13" x14ac:dyDescent="0.35">
      <c r="B98" s="7"/>
      <c r="C98" s="8"/>
      <c r="D98" s="8"/>
      <c r="E98" s="8"/>
      <c r="F98" s="140"/>
      <c r="G98" s="85"/>
    </row>
    <row r="99" spans="2:13" x14ac:dyDescent="0.35">
      <c r="B99" s="32" t="s">
        <v>248</v>
      </c>
      <c r="C99" s="20" t="s">
        <v>136</v>
      </c>
      <c r="D99" s="20" t="s">
        <v>419</v>
      </c>
      <c r="E99" s="20">
        <v>22870728</v>
      </c>
      <c r="F99" s="140" t="s">
        <v>390</v>
      </c>
      <c r="G99" s="85"/>
    </row>
    <row r="100" spans="2:13" x14ac:dyDescent="0.35">
      <c r="B100" s="32" t="s">
        <v>242</v>
      </c>
      <c r="C100" s="20" t="s">
        <v>136</v>
      </c>
      <c r="D100" s="20" t="s">
        <v>419</v>
      </c>
      <c r="E100" s="20">
        <v>13251526</v>
      </c>
      <c r="F100" s="140" t="s">
        <v>388</v>
      </c>
      <c r="G100" s="85"/>
    </row>
    <row r="101" spans="2:13" x14ac:dyDescent="0.35">
      <c r="B101" s="32" t="s">
        <v>418</v>
      </c>
      <c r="C101" s="20" t="s">
        <v>136</v>
      </c>
      <c r="D101" s="20" t="s">
        <v>419</v>
      </c>
      <c r="E101" s="20">
        <v>15582244</v>
      </c>
      <c r="F101" s="140" t="s">
        <v>389</v>
      </c>
      <c r="G101" s="85"/>
    </row>
    <row r="102" spans="2:13" x14ac:dyDescent="0.35">
      <c r="B102" s="7"/>
      <c r="C102" s="8"/>
      <c r="D102" s="8"/>
      <c r="E102" s="20"/>
      <c r="F102" s="140"/>
      <c r="G102" s="85"/>
    </row>
    <row r="103" spans="2:13" x14ac:dyDescent="0.35">
      <c r="B103" s="7"/>
      <c r="C103" s="8"/>
      <c r="D103" s="20" t="s">
        <v>170</v>
      </c>
      <c r="E103" s="20">
        <f>SUM(E99:E102)</f>
        <v>51704498</v>
      </c>
      <c r="F103" s="140"/>
      <c r="G103" s="85"/>
    </row>
    <row r="104" spans="2:13" x14ac:dyDescent="0.35">
      <c r="B104" s="7"/>
      <c r="C104" s="8"/>
      <c r="D104" s="8"/>
      <c r="E104" s="8"/>
      <c r="F104" s="140"/>
      <c r="G104" s="85"/>
    </row>
    <row r="105" spans="2:13" x14ac:dyDescent="0.35">
      <c r="B105" s="110" t="s">
        <v>296</v>
      </c>
      <c r="C105" s="72" t="s">
        <v>14</v>
      </c>
      <c r="D105" s="72">
        <v>200000</v>
      </c>
      <c r="E105" s="72" t="s">
        <v>397</v>
      </c>
      <c r="F105" s="76" t="s">
        <v>411</v>
      </c>
      <c r="G105" s="95" t="s">
        <v>410</v>
      </c>
    </row>
    <row r="106" spans="2:13" x14ac:dyDescent="0.35">
      <c r="B106" s="110" t="s">
        <v>322</v>
      </c>
      <c r="C106" s="72" t="s">
        <v>14</v>
      </c>
      <c r="D106" s="72">
        <v>1034000</v>
      </c>
      <c r="E106" s="72" t="s">
        <v>397</v>
      </c>
      <c r="F106" s="76" t="s">
        <v>391</v>
      </c>
      <c r="G106" s="95" t="s">
        <v>409</v>
      </c>
    </row>
    <row r="107" spans="2:13" x14ac:dyDescent="0.35">
      <c r="B107" s="110" t="s">
        <v>322</v>
      </c>
      <c r="C107" s="72" t="s">
        <v>14</v>
      </c>
      <c r="D107" s="72">
        <v>367000</v>
      </c>
      <c r="E107" s="72" t="s">
        <v>397</v>
      </c>
      <c r="F107" s="76" t="s">
        <v>404</v>
      </c>
      <c r="G107" s="95" t="s">
        <v>410</v>
      </c>
    </row>
    <row r="108" spans="2:13" x14ac:dyDescent="0.35">
      <c r="B108" s="110" t="s">
        <v>322</v>
      </c>
      <c r="C108" s="72" t="s">
        <v>14</v>
      </c>
      <c r="D108" s="72">
        <v>228500</v>
      </c>
      <c r="E108" s="72" t="s">
        <v>397</v>
      </c>
      <c r="F108" s="76" t="s">
        <v>393</v>
      </c>
      <c r="G108" s="95" t="s">
        <v>405</v>
      </c>
    </row>
    <row r="109" spans="2:13" ht="27.65" customHeight="1" x14ac:dyDescent="0.35">
      <c r="B109" s="110" t="s">
        <v>322</v>
      </c>
      <c r="C109" s="72" t="s">
        <v>14</v>
      </c>
      <c r="D109" s="72">
        <v>288500</v>
      </c>
      <c r="E109" s="72" t="s">
        <v>397</v>
      </c>
      <c r="F109" s="76" t="s">
        <v>392</v>
      </c>
      <c r="G109" s="95" t="s">
        <v>406</v>
      </c>
    </row>
    <row r="110" spans="2:13" x14ac:dyDescent="0.35">
      <c r="B110" s="110" t="s">
        <v>322</v>
      </c>
      <c r="C110" s="72" t="s">
        <v>14</v>
      </c>
      <c r="D110" s="72">
        <v>144000</v>
      </c>
      <c r="E110" s="72" t="s">
        <v>397</v>
      </c>
      <c r="F110" s="76" t="s">
        <v>394</v>
      </c>
      <c r="G110" s="95" t="s">
        <v>407</v>
      </c>
    </row>
    <row r="111" spans="2:13" x14ac:dyDescent="0.35">
      <c r="B111" s="110" t="s">
        <v>322</v>
      </c>
      <c r="C111" s="72" t="s">
        <v>14</v>
      </c>
      <c r="D111" s="72">
        <v>114500</v>
      </c>
      <c r="E111" s="72" t="s">
        <v>397</v>
      </c>
      <c r="F111" s="76" t="s">
        <v>395</v>
      </c>
      <c r="G111" s="95" t="s">
        <v>408</v>
      </c>
    </row>
    <row r="112" spans="2:13" x14ac:dyDescent="0.35">
      <c r="B112" s="110" t="s">
        <v>322</v>
      </c>
      <c r="C112" s="72" t="s">
        <v>14</v>
      </c>
      <c r="D112" s="72">
        <v>258500</v>
      </c>
      <c r="E112" s="72" t="s">
        <v>397</v>
      </c>
      <c r="F112" s="76" t="s">
        <v>396</v>
      </c>
      <c r="G112" s="95" t="s">
        <v>417</v>
      </c>
    </row>
    <row r="113" spans="2:7" x14ac:dyDescent="0.35">
      <c r="B113" s="110"/>
      <c r="C113" s="72"/>
      <c r="D113" s="72"/>
      <c r="E113" s="72"/>
      <c r="F113" s="76"/>
      <c r="G113" s="95"/>
    </row>
    <row r="114" spans="2:7" x14ac:dyDescent="0.35">
      <c r="B114" s="110" t="s">
        <v>313</v>
      </c>
      <c r="C114" s="72" t="s">
        <v>14</v>
      </c>
      <c r="D114" s="72">
        <v>1034000</v>
      </c>
      <c r="E114" s="72" t="s">
        <v>398</v>
      </c>
      <c r="F114" s="76" t="s">
        <v>399</v>
      </c>
      <c r="G114" s="95" t="s">
        <v>412</v>
      </c>
    </row>
    <row r="115" spans="2:7" x14ac:dyDescent="0.35">
      <c r="B115" s="110" t="s">
        <v>313</v>
      </c>
      <c r="C115" s="72" t="s">
        <v>14</v>
      </c>
      <c r="D115" s="72">
        <v>315500</v>
      </c>
      <c r="E115" s="72" t="s">
        <v>398</v>
      </c>
      <c r="F115" s="76" t="s">
        <v>400</v>
      </c>
      <c r="G115" s="95" t="s">
        <v>413</v>
      </c>
    </row>
    <row r="116" spans="2:7" x14ac:dyDescent="0.35">
      <c r="B116" s="110" t="s">
        <v>313</v>
      </c>
      <c r="C116" s="72" t="s">
        <v>14</v>
      </c>
      <c r="D116" s="72">
        <v>258500</v>
      </c>
      <c r="E116" s="72" t="s">
        <v>398</v>
      </c>
      <c r="F116" s="76" t="s">
        <v>401</v>
      </c>
      <c r="G116" s="95" t="s">
        <v>414</v>
      </c>
    </row>
    <row r="117" spans="2:7" x14ac:dyDescent="0.35">
      <c r="B117" s="110" t="s">
        <v>313</v>
      </c>
      <c r="C117" s="72" t="s">
        <v>14</v>
      </c>
      <c r="D117" s="72">
        <v>129500</v>
      </c>
      <c r="E117" s="72" t="s">
        <v>398</v>
      </c>
      <c r="F117" s="76" t="s">
        <v>402</v>
      </c>
      <c r="G117" s="95" t="s">
        <v>415</v>
      </c>
    </row>
    <row r="118" spans="2:7" x14ac:dyDescent="0.35">
      <c r="B118" s="110" t="s">
        <v>313</v>
      </c>
      <c r="C118" s="72" t="s">
        <v>14</v>
      </c>
      <c r="D118" s="72">
        <v>52000</v>
      </c>
      <c r="E118" s="72" t="s">
        <v>398</v>
      </c>
      <c r="F118" s="76" t="s">
        <v>403</v>
      </c>
      <c r="G118" s="95" t="s">
        <v>416</v>
      </c>
    </row>
    <row r="119" spans="2:7" x14ac:dyDescent="0.35">
      <c r="B119" s="110"/>
      <c r="C119" s="72"/>
      <c r="D119" s="72"/>
      <c r="E119" s="72"/>
      <c r="F119" s="76"/>
      <c r="G119" s="95"/>
    </row>
    <row r="120" spans="2:7" x14ac:dyDescent="0.35">
      <c r="B120" s="110" t="s">
        <v>313</v>
      </c>
      <c r="C120" s="72" t="s">
        <v>14</v>
      </c>
      <c r="D120" s="72">
        <f>18570+1900+600</f>
        <v>21070</v>
      </c>
      <c r="E120" s="72" t="s">
        <v>457</v>
      </c>
      <c r="F120" s="76" t="s">
        <v>458</v>
      </c>
      <c r="G120" s="95"/>
    </row>
    <row r="121" spans="2:7" x14ac:dyDescent="0.35">
      <c r="B121" s="7"/>
      <c r="C121" s="8"/>
      <c r="D121" s="8"/>
      <c r="E121" s="8"/>
      <c r="F121" s="49"/>
      <c r="G121" s="85"/>
    </row>
    <row r="122" spans="2:7" s="134" customFormat="1" x14ac:dyDescent="0.35">
      <c r="B122" s="116" t="s">
        <v>364</v>
      </c>
      <c r="C122" s="117" t="s">
        <v>136</v>
      </c>
      <c r="D122" s="117" t="s">
        <v>419</v>
      </c>
      <c r="E122" s="117">
        <v>45751015</v>
      </c>
      <c r="F122" s="74" t="s">
        <v>426</v>
      </c>
      <c r="G122" s="109"/>
    </row>
    <row r="123" spans="2:7" x14ac:dyDescent="0.35">
      <c r="B123" s="7"/>
      <c r="C123" s="8"/>
      <c r="D123" s="8"/>
      <c r="E123" s="8"/>
      <c r="F123" s="49"/>
      <c r="G123" s="85"/>
    </row>
    <row r="124" spans="2:7" s="135" customFormat="1" ht="29" x14ac:dyDescent="0.35">
      <c r="B124" s="110" t="s">
        <v>370</v>
      </c>
      <c r="C124" s="72" t="s">
        <v>14</v>
      </c>
      <c r="D124" s="72">
        <v>280000</v>
      </c>
      <c r="E124" s="72" t="s">
        <v>398</v>
      </c>
      <c r="F124" s="76" t="s">
        <v>427</v>
      </c>
      <c r="G124" s="95" t="s">
        <v>413</v>
      </c>
    </row>
    <row r="125" spans="2:7" ht="15" thickBot="1" x14ac:dyDescent="0.4">
      <c r="B125" s="7"/>
      <c r="C125" s="8"/>
      <c r="D125" s="8"/>
      <c r="E125" s="8"/>
      <c r="F125" s="140"/>
      <c r="G125" s="85"/>
    </row>
    <row r="126" spans="2:7" ht="15" thickBot="1" x14ac:dyDescent="0.4">
      <c r="B126" s="359" t="s">
        <v>24</v>
      </c>
      <c r="C126" s="360"/>
      <c r="D126" s="10">
        <f>SUM(D105:D125)</f>
        <v>4725570</v>
      </c>
      <c r="E126" s="10"/>
      <c r="F126" s="141"/>
      <c r="G126" s="86"/>
    </row>
    <row r="127" spans="2:7" ht="15" thickBot="1" x14ac:dyDescent="0.4">
      <c r="B127" s="7"/>
      <c r="C127" s="8"/>
      <c r="D127" s="8"/>
      <c r="E127" s="8"/>
      <c r="F127" s="140"/>
      <c r="G127" s="85"/>
    </row>
    <row r="128" spans="2:7" s="36" customFormat="1" ht="19" thickBot="1" x14ac:dyDescent="0.4">
      <c r="B128" s="363" t="s">
        <v>122</v>
      </c>
      <c r="C128" s="364"/>
      <c r="D128" s="33">
        <f>+D97-D126</f>
        <v>2930</v>
      </c>
      <c r="E128" s="33"/>
      <c r="F128" s="142"/>
      <c r="G128" s="88"/>
    </row>
    <row r="131" spans="2:7" ht="15" thickBot="1" x14ac:dyDescent="0.4"/>
    <row r="132" spans="2:7" ht="16" thickBot="1" x14ac:dyDescent="0.4">
      <c r="B132" s="406" t="s">
        <v>205</v>
      </c>
      <c r="C132" s="407"/>
      <c r="D132" s="407"/>
      <c r="E132" s="407"/>
      <c r="F132" s="407"/>
      <c r="G132" s="92"/>
    </row>
    <row r="133" spans="2:7" ht="44" thickBot="1" x14ac:dyDescent="0.4">
      <c r="B133" s="51" t="s">
        <v>0</v>
      </c>
      <c r="C133" s="52" t="s">
        <v>13</v>
      </c>
      <c r="D133" s="52" t="s">
        <v>1</v>
      </c>
      <c r="E133" s="52" t="s">
        <v>10</v>
      </c>
      <c r="F133" s="53" t="s">
        <v>2</v>
      </c>
      <c r="G133" s="84" t="s">
        <v>6</v>
      </c>
    </row>
    <row r="134" spans="2:7" x14ac:dyDescent="0.35">
      <c r="B134" s="55" t="s">
        <v>43</v>
      </c>
      <c r="C134" s="56" t="s">
        <v>14</v>
      </c>
      <c r="D134" s="56">
        <v>2375000</v>
      </c>
      <c r="E134" s="56" t="s">
        <v>70</v>
      </c>
      <c r="F134" s="144" t="s">
        <v>74</v>
      </c>
      <c r="G134" s="85"/>
    </row>
    <row r="135" spans="2:7" x14ac:dyDescent="0.35">
      <c r="B135" s="57" t="s">
        <v>43</v>
      </c>
      <c r="C135" s="54" t="s">
        <v>14</v>
      </c>
      <c r="D135" s="54">
        <f>3800000-2375000</f>
        <v>1425000</v>
      </c>
      <c r="E135" s="54" t="s">
        <v>70</v>
      </c>
      <c r="F135" s="145"/>
      <c r="G135" s="85"/>
    </row>
    <row r="136" spans="2:7" x14ac:dyDescent="0.35">
      <c r="B136" s="57" t="s">
        <v>73</v>
      </c>
      <c r="C136" s="54" t="s">
        <v>14</v>
      </c>
      <c r="D136" s="54">
        <v>2500000</v>
      </c>
      <c r="E136" s="54" t="s">
        <v>70</v>
      </c>
      <c r="F136" s="145" t="s">
        <v>140</v>
      </c>
      <c r="G136" s="85"/>
    </row>
    <row r="137" spans="2:7" x14ac:dyDescent="0.35">
      <c r="B137" s="57" t="s">
        <v>76</v>
      </c>
      <c r="C137" s="54" t="s">
        <v>14</v>
      </c>
      <c r="D137" s="54">
        <v>500000</v>
      </c>
      <c r="E137" s="54" t="s">
        <v>52</v>
      </c>
      <c r="F137" s="145" t="s">
        <v>77</v>
      </c>
      <c r="G137" s="85"/>
    </row>
    <row r="138" spans="2:7" x14ac:dyDescent="0.35">
      <c r="B138" s="57" t="s">
        <v>65</v>
      </c>
      <c r="C138" s="54" t="s">
        <v>14</v>
      </c>
      <c r="D138" s="54">
        <v>700000</v>
      </c>
      <c r="E138" s="54" t="s">
        <v>52</v>
      </c>
      <c r="F138" s="145" t="s">
        <v>78</v>
      </c>
      <c r="G138" s="85"/>
    </row>
    <row r="139" spans="2:7" x14ac:dyDescent="0.35">
      <c r="B139" s="7" t="s">
        <v>246</v>
      </c>
      <c r="C139" s="54" t="s">
        <v>14</v>
      </c>
      <c r="D139" s="8">
        <v>500000</v>
      </c>
      <c r="E139" s="8" t="s">
        <v>52</v>
      </c>
      <c r="F139" s="145" t="s">
        <v>250</v>
      </c>
      <c r="G139" s="85"/>
    </row>
    <row r="140" spans="2:7" x14ac:dyDescent="0.35">
      <c r="B140" s="7" t="s">
        <v>248</v>
      </c>
      <c r="C140" s="54" t="s">
        <v>14</v>
      </c>
      <c r="D140" s="8">
        <v>150000</v>
      </c>
      <c r="E140" s="8" t="s">
        <v>52</v>
      </c>
      <c r="F140" s="145" t="s">
        <v>252</v>
      </c>
      <c r="G140" s="85"/>
    </row>
    <row r="141" spans="2:7" x14ac:dyDescent="0.35">
      <c r="B141" s="7" t="s">
        <v>241</v>
      </c>
      <c r="C141" s="54" t="s">
        <v>14</v>
      </c>
      <c r="D141" s="8">
        <v>1000000</v>
      </c>
      <c r="E141" s="8" t="s">
        <v>52</v>
      </c>
      <c r="F141" s="145" t="s">
        <v>251</v>
      </c>
      <c r="G141" s="85"/>
    </row>
    <row r="142" spans="2:7" ht="29" x14ac:dyDescent="0.35">
      <c r="B142" s="14" t="s">
        <v>322</v>
      </c>
      <c r="C142" s="54" t="s">
        <v>14</v>
      </c>
      <c r="D142" s="15">
        <v>1583000</v>
      </c>
      <c r="E142" s="15" t="s">
        <v>70</v>
      </c>
      <c r="F142" s="146" t="s">
        <v>346</v>
      </c>
      <c r="G142" s="89"/>
    </row>
    <row r="143" spans="2:7" x14ac:dyDescent="0.35">
      <c r="B143" s="14" t="s">
        <v>294</v>
      </c>
      <c r="C143" s="15" t="s">
        <v>14</v>
      </c>
      <c r="D143" s="15">
        <v>800000</v>
      </c>
      <c r="E143" s="15" t="s">
        <v>4</v>
      </c>
      <c r="F143" s="146" t="s">
        <v>347</v>
      </c>
      <c r="G143" s="89"/>
    </row>
    <row r="144" spans="2:7" x14ac:dyDescent="0.35">
      <c r="B144" s="14"/>
      <c r="C144" s="15"/>
      <c r="D144" s="15"/>
      <c r="E144" s="15"/>
      <c r="F144" s="146"/>
      <c r="G144" s="89"/>
    </row>
    <row r="145" spans="2:16" x14ac:dyDescent="0.35">
      <c r="B145" s="14"/>
      <c r="C145" s="15"/>
      <c r="D145" s="15"/>
      <c r="E145" s="15"/>
      <c r="F145" s="146"/>
      <c r="G145" s="89"/>
    </row>
    <row r="146" spans="2:16" ht="15" thickBot="1" x14ac:dyDescent="0.4">
      <c r="B146" s="14"/>
      <c r="C146" s="15"/>
      <c r="D146" s="15"/>
      <c r="E146" s="15"/>
      <c r="F146" s="107"/>
      <c r="G146" s="85"/>
    </row>
    <row r="147" spans="2:16" ht="16" thickBot="1" x14ac:dyDescent="0.4">
      <c r="B147" s="384" t="s">
        <v>198</v>
      </c>
      <c r="C147" s="385"/>
      <c r="D147" s="45">
        <f>SUM(D134:D146)</f>
        <v>11533000</v>
      </c>
      <c r="E147" s="45"/>
      <c r="F147" s="147"/>
      <c r="G147" s="86"/>
      <c r="K147" s="6">
        <v>7.06</v>
      </c>
      <c r="L147" s="6">
        <v>6.06</v>
      </c>
      <c r="M147" s="6" t="s">
        <v>283</v>
      </c>
    </row>
    <row r="148" spans="2:16" x14ac:dyDescent="0.35">
      <c r="B148" s="7"/>
      <c r="C148" s="8"/>
      <c r="D148" s="8"/>
      <c r="E148" s="8"/>
      <c r="F148" s="108"/>
      <c r="G148" s="85"/>
      <c r="I148" s="6">
        <v>2755</v>
      </c>
      <c r="J148" s="6">
        <f>8*240</f>
        <v>1920</v>
      </c>
      <c r="K148" s="6">
        <v>1920</v>
      </c>
      <c r="L148" s="6">
        <v>1920</v>
      </c>
      <c r="M148" s="6">
        <v>1440</v>
      </c>
      <c r="O148" s="6">
        <f>11*240</f>
        <v>2640</v>
      </c>
      <c r="P148" s="6">
        <v>6000</v>
      </c>
    </row>
    <row r="149" spans="2:16" x14ac:dyDescent="0.35">
      <c r="B149" s="57" t="s">
        <v>43</v>
      </c>
      <c r="C149" s="54" t="s">
        <v>14</v>
      </c>
      <c r="D149" s="54">
        <v>2375000</v>
      </c>
      <c r="E149" s="54" t="s">
        <v>70</v>
      </c>
      <c r="F149" s="148" t="s">
        <v>195</v>
      </c>
      <c r="G149" s="85" t="s">
        <v>343</v>
      </c>
      <c r="I149" s="6">
        <v>644</v>
      </c>
      <c r="J149" s="6">
        <f>3*240</f>
        <v>720</v>
      </c>
      <c r="K149" s="6">
        <v>960</v>
      </c>
      <c r="L149" s="6">
        <v>720</v>
      </c>
      <c r="M149" s="6">
        <v>240</v>
      </c>
      <c r="P149" s="6">
        <f>+P148+O148</f>
        <v>8640</v>
      </c>
    </row>
    <row r="150" spans="2:16" x14ac:dyDescent="0.35">
      <c r="B150" s="71" t="s">
        <v>43</v>
      </c>
      <c r="C150" s="54" t="s">
        <v>14</v>
      </c>
      <c r="D150" s="54">
        <v>2000000</v>
      </c>
      <c r="E150" s="54" t="s">
        <v>193</v>
      </c>
      <c r="F150" s="148" t="s">
        <v>194</v>
      </c>
      <c r="G150" s="85" t="s">
        <v>268</v>
      </c>
      <c r="M150" s="6">
        <v>720</v>
      </c>
      <c r="P150" s="6">
        <f>+SUM(J148:L149)</f>
        <v>8160</v>
      </c>
    </row>
    <row r="151" spans="2:16" x14ac:dyDescent="0.35">
      <c r="B151" s="57" t="s">
        <v>73</v>
      </c>
      <c r="C151" s="54" t="s">
        <v>14</v>
      </c>
      <c r="D151" s="54">
        <v>2500000</v>
      </c>
      <c r="E151" s="54" t="s">
        <v>196</v>
      </c>
      <c r="F151" s="148" t="s">
        <v>197</v>
      </c>
      <c r="G151" s="85" t="s">
        <v>342</v>
      </c>
      <c r="I151" s="6">
        <f>991+644</f>
        <v>1635</v>
      </c>
      <c r="P151" s="6">
        <f>+P149-P150</f>
        <v>480</v>
      </c>
    </row>
    <row r="152" spans="2:16" x14ac:dyDescent="0.35">
      <c r="B152" s="14" t="s">
        <v>241</v>
      </c>
      <c r="C152" s="15" t="s">
        <v>14</v>
      </c>
      <c r="D152" s="15">
        <v>2000000</v>
      </c>
      <c r="E152" s="15" t="s">
        <v>333</v>
      </c>
      <c r="F152" s="149" t="s">
        <v>288</v>
      </c>
      <c r="G152" s="85" t="s">
        <v>335</v>
      </c>
    </row>
    <row r="153" spans="2:16" x14ac:dyDescent="0.35">
      <c r="B153" s="14" t="s">
        <v>292</v>
      </c>
      <c r="C153" s="15" t="s">
        <v>14</v>
      </c>
      <c r="D153" s="15">
        <v>1200000</v>
      </c>
      <c r="E153" s="15" t="s">
        <v>52</v>
      </c>
      <c r="F153" s="149" t="s">
        <v>334</v>
      </c>
      <c r="G153" s="85" t="s">
        <v>145</v>
      </c>
      <c r="I153" s="6">
        <f>240*17</f>
        <v>4080</v>
      </c>
      <c r="L153" s="6">
        <v>991</v>
      </c>
      <c r="M153" s="6">
        <f>8*240</f>
        <v>1920</v>
      </c>
      <c r="N153" s="6">
        <f>+M153+L153</f>
        <v>2911</v>
      </c>
    </row>
    <row r="154" spans="2:16" x14ac:dyDescent="0.35">
      <c r="B154" s="14" t="s">
        <v>310</v>
      </c>
      <c r="C154" s="15" t="s">
        <v>14</v>
      </c>
      <c r="D154" s="15">
        <v>600000</v>
      </c>
      <c r="E154" s="15" t="s">
        <v>52</v>
      </c>
      <c r="F154" s="149" t="s">
        <v>334</v>
      </c>
      <c r="G154" s="85" t="s">
        <v>145</v>
      </c>
    </row>
    <row r="155" spans="2:16" x14ac:dyDescent="0.35">
      <c r="B155" s="14" t="s">
        <v>312</v>
      </c>
      <c r="C155" s="15" t="s">
        <v>14</v>
      </c>
      <c r="D155" s="15">
        <v>1500000</v>
      </c>
      <c r="E155" s="15" t="s">
        <v>52</v>
      </c>
      <c r="F155" s="149" t="s">
        <v>334</v>
      </c>
      <c r="G155" s="85" t="s">
        <v>145</v>
      </c>
    </row>
    <row r="156" spans="2:16" x14ac:dyDescent="0.35">
      <c r="B156" s="14"/>
      <c r="C156" s="15" t="s">
        <v>14</v>
      </c>
      <c r="D156" s="15">
        <v>500000</v>
      </c>
      <c r="E156" s="15" t="s">
        <v>31</v>
      </c>
      <c r="F156" s="149" t="s">
        <v>348</v>
      </c>
      <c r="G156" s="85"/>
    </row>
    <row r="157" spans="2:16" x14ac:dyDescent="0.35">
      <c r="B157" s="14"/>
      <c r="C157" s="15"/>
      <c r="D157" s="15"/>
      <c r="E157" s="15"/>
      <c r="F157" s="149"/>
      <c r="G157" s="85"/>
    </row>
    <row r="158" spans="2:16" x14ac:dyDescent="0.35">
      <c r="B158" s="14" t="s">
        <v>43</v>
      </c>
      <c r="C158" s="15" t="s">
        <v>20</v>
      </c>
      <c r="D158" s="15">
        <f>14.25*700</f>
        <v>9975</v>
      </c>
      <c r="E158" s="15"/>
      <c r="F158" s="149" t="s">
        <v>199</v>
      </c>
      <c r="G158" s="85"/>
      <c r="I158" s="6">
        <f>11*240</f>
        <v>2640</v>
      </c>
      <c r="K158" s="6">
        <f>+SUM(K148:K151)</f>
        <v>2880</v>
      </c>
    </row>
    <row r="159" spans="2:16" x14ac:dyDescent="0.35">
      <c r="B159" s="14" t="s">
        <v>73</v>
      </c>
      <c r="C159" s="15" t="s">
        <v>20</v>
      </c>
      <c r="D159" s="15">
        <f>25*700</f>
        <v>17500</v>
      </c>
      <c r="E159" s="15"/>
      <c r="F159" s="149" t="s">
        <v>200</v>
      </c>
      <c r="G159" s="85"/>
      <c r="I159" s="6">
        <f>+I158+I151</f>
        <v>4275</v>
      </c>
    </row>
    <row r="160" spans="2:16" x14ac:dyDescent="0.35">
      <c r="B160" s="14" t="s">
        <v>76</v>
      </c>
      <c r="C160" s="15" t="s">
        <v>20</v>
      </c>
      <c r="D160" s="15">
        <f>5*700</f>
        <v>3500</v>
      </c>
      <c r="E160" s="15"/>
      <c r="F160" s="149" t="s">
        <v>201</v>
      </c>
      <c r="G160" s="85"/>
      <c r="I160" s="6">
        <v>480</v>
      </c>
    </row>
    <row r="161" spans="2:14" x14ac:dyDescent="0.35">
      <c r="B161" s="14" t="s">
        <v>65</v>
      </c>
      <c r="C161" s="15" t="s">
        <v>20</v>
      </c>
      <c r="D161" s="15">
        <f>7*700</f>
        <v>4900</v>
      </c>
      <c r="E161" s="15"/>
      <c r="F161" s="149" t="s">
        <v>202</v>
      </c>
      <c r="G161" s="85"/>
      <c r="I161" s="6">
        <f>+I160+I159</f>
        <v>4755</v>
      </c>
    </row>
    <row r="162" spans="2:14" x14ac:dyDescent="0.35">
      <c r="B162" s="14"/>
      <c r="C162" s="15" t="s">
        <v>20</v>
      </c>
      <c r="D162" s="15">
        <f>100*300</f>
        <v>30000</v>
      </c>
      <c r="E162" s="15"/>
      <c r="F162" s="149" t="s">
        <v>203</v>
      </c>
      <c r="G162" s="85"/>
      <c r="I162" s="6">
        <v>4000</v>
      </c>
      <c r="K162" s="6">
        <f>15*240</f>
        <v>3600</v>
      </c>
      <c r="L162" s="6">
        <f>11*240</f>
        <v>2640</v>
      </c>
      <c r="M162" s="6">
        <f>+L162+K162</f>
        <v>6240</v>
      </c>
    </row>
    <row r="163" spans="2:14" x14ac:dyDescent="0.35">
      <c r="B163" s="106" t="s">
        <v>246</v>
      </c>
      <c r="C163" s="91" t="s">
        <v>20</v>
      </c>
      <c r="D163" s="91">
        <f>+D139*0.007</f>
        <v>3500</v>
      </c>
      <c r="E163" s="91" t="s">
        <v>282</v>
      </c>
      <c r="F163" s="107" t="s">
        <v>201</v>
      </c>
      <c r="G163" s="85"/>
      <c r="I163" s="6">
        <f>+I161+I162</f>
        <v>8755</v>
      </c>
      <c r="K163" s="6">
        <v>2400</v>
      </c>
    </row>
    <row r="164" spans="2:14" x14ac:dyDescent="0.35">
      <c r="B164" s="106" t="s">
        <v>248</v>
      </c>
      <c r="C164" s="91" t="s">
        <v>20</v>
      </c>
      <c r="D164" s="91">
        <f t="shared" ref="D164:D165" si="0">+D140*0.007</f>
        <v>1050</v>
      </c>
      <c r="E164" s="91" t="s">
        <v>282</v>
      </c>
      <c r="F164" s="107" t="s">
        <v>280</v>
      </c>
      <c r="G164" s="85"/>
    </row>
    <row r="165" spans="2:14" x14ac:dyDescent="0.35">
      <c r="B165" s="106" t="s">
        <v>241</v>
      </c>
      <c r="C165" s="91" t="s">
        <v>20</v>
      </c>
      <c r="D165" s="91">
        <f t="shared" si="0"/>
        <v>7000</v>
      </c>
      <c r="E165" s="91" t="s">
        <v>282</v>
      </c>
      <c r="F165" s="107" t="s">
        <v>281</v>
      </c>
      <c r="G165" s="85"/>
    </row>
    <row r="166" spans="2:14" x14ac:dyDescent="0.35">
      <c r="B166" s="106" t="s">
        <v>322</v>
      </c>
      <c r="C166" s="91" t="s">
        <v>20</v>
      </c>
      <c r="D166" s="91">
        <f>15.83*700</f>
        <v>11081</v>
      </c>
      <c r="E166" s="91" t="s">
        <v>282</v>
      </c>
      <c r="F166" s="107" t="s">
        <v>344</v>
      </c>
      <c r="G166" s="85"/>
    </row>
    <row r="167" spans="2:14" x14ac:dyDescent="0.35">
      <c r="B167" s="106" t="s">
        <v>294</v>
      </c>
      <c r="C167" s="91" t="s">
        <v>20</v>
      </c>
      <c r="D167" s="91">
        <f>8*700</f>
        <v>5600</v>
      </c>
      <c r="E167" s="91" t="s">
        <v>282</v>
      </c>
      <c r="F167" s="107" t="s">
        <v>345</v>
      </c>
      <c r="G167" s="85"/>
    </row>
    <row r="168" spans="2:14" x14ac:dyDescent="0.35">
      <c r="B168" s="14"/>
      <c r="C168" s="15"/>
      <c r="D168" s="15"/>
      <c r="E168" s="15"/>
      <c r="F168" s="149"/>
      <c r="G168" s="85"/>
    </row>
    <row r="169" spans="2:14" x14ac:dyDescent="0.35">
      <c r="B169" s="14"/>
      <c r="C169" s="15"/>
      <c r="D169" s="15"/>
      <c r="E169" s="15"/>
      <c r="F169" s="149"/>
      <c r="G169" s="85"/>
    </row>
    <row r="170" spans="2:14" ht="15" thickBot="1" x14ac:dyDescent="0.4">
      <c r="B170" s="14"/>
      <c r="C170" s="15"/>
      <c r="D170" s="15"/>
      <c r="E170" s="15"/>
      <c r="F170" s="149"/>
      <c r="G170" s="85"/>
      <c r="I170" s="6">
        <f>+I153*400</f>
        <v>1632000</v>
      </c>
      <c r="L170" s="6">
        <v>644</v>
      </c>
      <c r="M170" s="6">
        <f>3*240</f>
        <v>720</v>
      </c>
      <c r="N170" s="6">
        <f>+M170+L170</f>
        <v>1364</v>
      </c>
    </row>
    <row r="171" spans="2:14" ht="19" thickBot="1" x14ac:dyDescent="0.4">
      <c r="B171" s="389" t="s">
        <v>24</v>
      </c>
      <c r="C171" s="390"/>
      <c r="D171" s="44">
        <f>SUM(D149:D170)</f>
        <v>12769106</v>
      </c>
      <c r="E171" s="67"/>
      <c r="F171" s="150"/>
      <c r="G171" s="86"/>
    </row>
    <row r="172" spans="2:14" ht="15" thickBot="1" x14ac:dyDescent="0.4">
      <c r="B172" s="361"/>
      <c r="C172" s="362"/>
      <c r="D172" s="64"/>
      <c r="E172" s="64"/>
      <c r="F172" s="151"/>
      <c r="G172" s="85"/>
    </row>
    <row r="173" spans="2:14" ht="19" thickBot="1" x14ac:dyDescent="0.4">
      <c r="B173" s="387" t="s">
        <v>204</v>
      </c>
      <c r="C173" s="388"/>
      <c r="D173" s="69">
        <f>+D147-D171</f>
        <v>-1236106</v>
      </c>
      <c r="E173" s="69"/>
      <c r="F173" s="152"/>
      <c r="G173" s="88"/>
    </row>
    <row r="174" spans="2:14" x14ac:dyDescent="0.35">
      <c r="G174" s="90"/>
    </row>
  </sheetData>
  <mergeCells count="27">
    <mergeCell ref="B50:C50"/>
    <mergeCell ref="B68:C68"/>
    <mergeCell ref="B2:G2"/>
    <mergeCell ref="B19:C19"/>
    <mergeCell ref="B22:G22"/>
    <mergeCell ref="B31:C31"/>
    <mergeCell ref="B49:C49"/>
    <mergeCell ref="B51:C51"/>
    <mergeCell ref="B54:G54"/>
    <mergeCell ref="B62:C62"/>
    <mergeCell ref="B67:C67"/>
    <mergeCell ref="G7:G8"/>
    <mergeCell ref="F12:F13"/>
    <mergeCell ref="B69:C69"/>
    <mergeCell ref="B147:C147"/>
    <mergeCell ref="B171:C171"/>
    <mergeCell ref="B172:C172"/>
    <mergeCell ref="B173:C173"/>
    <mergeCell ref="B87:G87"/>
    <mergeCell ref="B97:C97"/>
    <mergeCell ref="B132:F132"/>
    <mergeCell ref="B128:C128"/>
    <mergeCell ref="B71:G71"/>
    <mergeCell ref="B78:C78"/>
    <mergeCell ref="B82:C82"/>
    <mergeCell ref="B84:C84"/>
    <mergeCell ref="B126:C12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2" fitToHeight="4" orientation="portrait" r:id="rId1"/>
  <rowBreaks count="3" manualBreakCount="3">
    <brk id="51" min="1" max="6" man="1"/>
    <brk id="84" min="1" max="6" man="1"/>
    <brk id="128" min="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88"/>
  <sheetViews>
    <sheetView tabSelected="1" topLeftCell="A654" zoomScale="85" zoomScaleNormal="85" workbookViewId="0">
      <selection activeCell="F662" sqref="F662"/>
    </sheetView>
  </sheetViews>
  <sheetFormatPr defaultRowHeight="14.5" x14ac:dyDescent="0.35"/>
  <cols>
    <col min="1" max="1" width="8.7265625" style="6" customWidth="1"/>
    <col min="2" max="2" width="10.54296875" style="6" bestFit="1" customWidth="1"/>
    <col min="3" max="3" width="14.7265625" style="6" customWidth="1"/>
    <col min="4" max="4" width="12.6328125" style="5" customWidth="1"/>
    <col min="5" max="5" width="16.08984375" style="5" bestFit="1" customWidth="1"/>
    <col min="6" max="6" width="44.08984375" style="6" customWidth="1"/>
    <col min="7" max="7" width="23.54296875" style="4" customWidth="1"/>
    <col min="8" max="8" width="15.26953125" style="6" bestFit="1" customWidth="1"/>
    <col min="9" max="9" width="8.7265625" style="6"/>
    <col min="10" max="10" width="17.6328125" style="6" bestFit="1" customWidth="1"/>
    <col min="11" max="16384" width="8.7265625" style="6"/>
  </cols>
  <sheetData>
    <row r="1" spans="2:7" ht="15" thickBot="1" x14ac:dyDescent="0.4"/>
    <row r="2" spans="2:7" ht="21.5" thickBot="1" x14ac:dyDescent="0.4">
      <c r="B2" s="356" t="s">
        <v>29</v>
      </c>
      <c r="C2" s="357"/>
      <c r="D2" s="357"/>
      <c r="E2" s="357"/>
      <c r="F2" s="357"/>
      <c r="G2" s="358"/>
    </row>
    <row r="3" spans="2:7" ht="29.5" thickBot="1" x14ac:dyDescent="0.4">
      <c r="B3" s="1" t="s">
        <v>0</v>
      </c>
      <c r="C3" s="2" t="s">
        <v>13</v>
      </c>
      <c r="D3" s="2" t="s">
        <v>1</v>
      </c>
      <c r="E3" s="2" t="s">
        <v>10</v>
      </c>
      <c r="F3" s="2" t="s">
        <v>2</v>
      </c>
      <c r="G3" s="3" t="s">
        <v>6</v>
      </c>
    </row>
    <row r="4" spans="2:7" x14ac:dyDescent="0.35">
      <c r="B4" s="110"/>
      <c r="C4" s="72"/>
      <c r="D4" s="117" t="s">
        <v>507</v>
      </c>
      <c r="E4" s="117"/>
      <c r="F4" s="76"/>
      <c r="G4" s="260"/>
    </row>
    <row r="5" spans="2:7" x14ac:dyDescent="0.35">
      <c r="B5" s="183" t="s">
        <v>506</v>
      </c>
      <c r="C5" s="184" t="s">
        <v>14</v>
      </c>
      <c r="D5" s="184">
        <v>2175000</v>
      </c>
      <c r="E5" s="184" t="s">
        <v>4</v>
      </c>
      <c r="F5" s="185" t="s">
        <v>5</v>
      </c>
      <c r="G5" s="243"/>
    </row>
    <row r="6" spans="2:7" x14ac:dyDescent="0.35">
      <c r="B6" s="110" t="s">
        <v>514</v>
      </c>
      <c r="C6" s="72" t="s">
        <v>14</v>
      </c>
      <c r="D6" s="72">
        <v>2000000</v>
      </c>
      <c r="E6" s="72" t="s">
        <v>4</v>
      </c>
      <c r="F6" s="76" t="s">
        <v>515</v>
      </c>
      <c r="G6" s="260" t="s">
        <v>520</v>
      </c>
    </row>
    <row r="7" spans="2:7" x14ac:dyDescent="0.35">
      <c r="B7" s="110"/>
      <c r="C7" s="72"/>
      <c r="D7" s="72"/>
      <c r="E7" s="72"/>
      <c r="F7" s="76"/>
      <c r="G7" s="260"/>
    </row>
    <row r="8" spans="2:7" x14ac:dyDescent="0.35">
      <c r="B8" s="110"/>
      <c r="C8" s="72"/>
      <c r="D8" s="117" t="s">
        <v>508</v>
      </c>
      <c r="E8" s="72"/>
      <c r="F8" s="76"/>
      <c r="G8" s="260"/>
    </row>
    <row r="9" spans="2:7" x14ac:dyDescent="0.35">
      <c r="B9" s="110"/>
      <c r="C9" s="72"/>
      <c r="D9" s="72"/>
      <c r="E9" s="72"/>
      <c r="F9" s="76"/>
      <c r="G9" s="260"/>
    </row>
    <row r="10" spans="2:7" ht="29" x14ac:dyDescent="0.35">
      <c r="B10" s="110" t="s">
        <v>786</v>
      </c>
      <c r="C10" s="72" t="s">
        <v>14</v>
      </c>
      <c r="D10" s="72">
        <v>1000000</v>
      </c>
      <c r="E10" s="72" t="s">
        <v>193</v>
      </c>
      <c r="F10" s="76" t="s">
        <v>585</v>
      </c>
      <c r="G10" s="260" t="s">
        <v>584</v>
      </c>
    </row>
    <row r="11" spans="2:7" x14ac:dyDescent="0.35">
      <c r="B11" s="183" t="s">
        <v>513</v>
      </c>
      <c r="C11" s="184" t="s">
        <v>14</v>
      </c>
      <c r="D11" s="184">
        <v>110000</v>
      </c>
      <c r="E11" s="184" t="s">
        <v>503</v>
      </c>
      <c r="F11" s="185" t="s">
        <v>504</v>
      </c>
      <c r="G11" s="243" t="s">
        <v>603</v>
      </c>
    </row>
    <row r="12" spans="2:7" ht="29" x14ac:dyDescent="0.35">
      <c r="B12" s="110" t="s">
        <v>502</v>
      </c>
      <c r="C12" s="72" t="s">
        <v>14</v>
      </c>
      <c r="D12" s="72">
        <v>550000</v>
      </c>
      <c r="E12" s="72" t="s">
        <v>31</v>
      </c>
      <c r="F12" s="76" t="s">
        <v>478</v>
      </c>
      <c r="G12" s="260" t="s">
        <v>476</v>
      </c>
    </row>
    <row r="13" spans="2:7" ht="20.5" customHeight="1" x14ac:dyDescent="0.35">
      <c r="B13" s="110" t="s">
        <v>505</v>
      </c>
      <c r="C13" s="72" t="s">
        <v>14</v>
      </c>
      <c r="D13" s="72">
        <v>2000000</v>
      </c>
      <c r="E13" s="72" t="s">
        <v>4</v>
      </c>
      <c r="F13" s="76" t="s">
        <v>510</v>
      </c>
      <c r="G13" s="260" t="s">
        <v>177</v>
      </c>
    </row>
    <row r="14" spans="2:7" ht="29" x14ac:dyDescent="0.35">
      <c r="B14" s="110" t="s">
        <v>509</v>
      </c>
      <c r="C14" s="72" t="s">
        <v>14</v>
      </c>
      <c r="D14" s="72">
        <v>500000</v>
      </c>
      <c r="E14" s="72" t="s">
        <v>31</v>
      </c>
      <c r="F14" s="76" t="s">
        <v>511</v>
      </c>
      <c r="G14" s="260" t="s">
        <v>512</v>
      </c>
    </row>
    <row r="15" spans="2:7" ht="20.5" customHeight="1" x14ac:dyDescent="0.35">
      <c r="B15" s="110" t="s">
        <v>521</v>
      </c>
      <c r="C15" s="72" t="s">
        <v>14</v>
      </c>
      <c r="D15" s="72">
        <v>1000000</v>
      </c>
      <c r="E15" s="72" t="s">
        <v>494</v>
      </c>
      <c r="F15" s="76" t="s">
        <v>522</v>
      </c>
      <c r="G15" s="260" t="s">
        <v>342</v>
      </c>
    </row>
    <row r="16" spans="2:7" x14ac:dyDescent="0.35">
      <c r="B16" s="110" t="s">
        <v>514</v>
      </c>
      <c r="C16" s="72" t="s">
        <v>14</v>
      </c>
      <c r="D16" s="72">
        <v>4700000</v>
      </c>
      <c r="E16" s="72" t="s">
        <v>4</v>
      </c>
      <c r="F16" s="76" t="s">
        <v>518</v>
      </c>
      <c r="G16" s="260" t="s">
        <v>519</v>
      </c>
    </row>
    <row r="17" spans="2:7" ht="17.5" customHeight="1" x14ac:dyDescent="0.35">
      <c r="B17" s="110" t="s">
        <v>514</v>
      </c>
      <c r="C17" s="72" t="s">
        <v>14</v>
      </c>
      <c r="D17" s="72">
        <v>1500000</v>
      </c>
      <c r="E17" s="72" t="s">
        <v>193</v>
      </c>
      <c r="F17" s="76" t="s">
        <v>585</v>
      </c>
      <c r="G17" s="260" t="s">
        <v>584</v>
      </c>
    </row>
    <row r="18" spans="2:7" ht="21.5" customHeight="1" x14ac:dyDescent="0.35">
      <c r="B18" s="110" t="s">
        <v>526</v>
      </c>
      <c r="C18" s="72" t="s">
        <v>14</v>
      </c>
      <c r="D18" s="72">
        <v>2000000</v>
      </c>
      <c r="E18" s="72" t="s">
        <v>135</v>
      </c>
      <c r="F18" s="76" t="s">
        <v>522</v>
      </c>
      <c r="G18" s="260" t="s">
        <v>342</v>
      </c>
    </row>
    <row r="19" spans="2:7" ht="29" x14ac:dyDescent="0.35">
      <c r="B19" s="196" t="s">
        <v>604</v>
      </c>
      <c r="C19" s="194" t="s">
        <v>14</v>
      </c>
      <c r="D19" s="194">
        <v>2500000</v>
      </c>
      <c r="E19" s="194" t="s">
        <v>4</v>
      </c>
      <c r="F19" s="195" t="s">
        <v>605</v>
      </c>
      <c r="G19" s="244" t="s">
        <v>610</v>
      </c>
    </row>
    <row r="20" spans="2:7" ht="29" x14ac:dyDescent="0.35">
      <c r="B20" s="196" t="s">
        <v>606</v>
      </c>
      <c r="C20" s="194" t="s">
        <v>14</v>
      </c>
      <c r="D20" s="194">
        <v>5000000</v>
      </c>
      <c r="E20" s="194" t="s">
        <v>4</v>
      </c>
      <c r="F20" s="195" t="s">
        <v>605</v>
      </c>
      <c r="G20" s="244" t="s">
        <v>610</v>
      </c>
    </row>
    <row r="21" spans="2:7" x14ac:dyDescent="0.35">
      <c r="B21" s="196" t="s">
        <v>606</v>
      </c>
      <c r="C21" s="194" t="s">
        <v>14</v>
      </c>
      <c r="D21" s="194">
        <v>1000000</v>
      </c>
      <c r="E21" s="194" t="s">
        <v>607</v>
      </c>
      <c r="F21" s="195" t="s">
        <v>608</v>
      </c>
      <c r="G21" s="244" t="s">
        <v>611</v>
      </c>
    </row>
    <row r="22" spans="2:7" x14ac:dyDescent="0.35">
      <c r="B22" s="196" t="s">
        <v>606</v>
      </c>
      <c r="C22" s="194" t="s">
        <v>14</v>
      </c>
      <c r="D22" s="194">
        <v>1000000</v>
      </c>
      <c r="E22" s="194" t="s">
        <v>4</v>
      </c>
      <c r="F22" s="195" t="s">
        <v>609</v>
      </c>
      <c r="G22" s="244" t="s">
        <v>612</v>
      </c>
    </row>
    <row r="23" spans="2:7" ht="17.5" customHeight="1" x14ac:dyDescent="0.35">
      <c r="B23" s="110"/>
      <c r="C23" s="72"/>
      <c r="D23" s="72"/>
      <c r="E23" s="72"/>
      <c r="F23" s="76"/>
      <c r="G23" s="260"/>
    </row>
    <row r="24" spans="2:7" ht="19.5" customHeight="1" x14ac:dyDescent="0.35">
      <c r="B24" s="110"/>
      <c r="C24" s="72"/>
      <c r="D24" s="72"/>
      <c r="E24" s="72"/>
      <c r="F24" s="76"/>
      <c r="G24" s="260"/>
    </row>
    <row r="25" spans="2:7" ht="19" customHeight="1" x14ac:dyDescent="0.35">
      <c r="B25" s="110"/>
      <c r="C25" s="72"/>
      <c r="D25" s="72"/>
      <c r="E25" s="72"/>
      <c r="F25" s="76"/>
      <c r="G25" s="260"/>
    </row>
    <row r="26" spans="2:7" ht="19" customHeight="1" x14ac:dyDescent="0.35">
      <c r="B26" s="110"/>
      <c r="C26" s="72"/>
      <c r="D26" s="72"/>
      <c r="E26" s="72"/>
      <c r="F26" s="76"/>
      <c r="G26" s="260"/>
    </row>
    <row r="27" spans="2:7" ht="15" thickBot="1" x14ac:dyDescent="0.4">
      <c r="B27" s="7"/>
      <c r="C27" s="8"/>
      <c r="D27" s="8"/>
      <c r="E27" s="8"/>
      <c r="F27" s="140"/>
      <c r="G27" s="189"/>
    </row>
    <row r="28" spans="2:7" ht="15" thickBot="1" x14ac:dyDescent="0.4">
      <c r="B28" s="359" t="s">
        <v>24</v>
      </c>
      <c r="C28" s="360"/>
      <c r="D28" s="10">
        <f>SUM(D4:D27)</f>
        <v>27035000</v>
      </c>
      <c r="E28" s="10"/>
      <c r="F28" s="141"/>
      <c r="G28" s="3"/>
    </row>
    <row r="29" spans="2:7" x14ac:dyDescent="0.35">
      <c r="B29" s="186"/>
      <c r="C29" s="48"/>
      <c r="D29" s="48"/>
      <c r="E29" s="48"/>
      <c r="F29" s="139"/>
      <c r="G29" s="302"/>
    </row>
    <row r="30" spans="2:7" x14ac:dyDescent="0.35">
      <c r="B30" s="186"/>
      <c r="C30" s="48"/>
      <c r="D30" s="48"/>
      <c r="E30" s="48"/>
      <c r="F30" s="139"/>
      <c r="G30" s="302"/>
    </row>
    <row r="31" spans="2:7" x14ac:dyDescent="0.35">
      <c r="B31" s="186"/>
      <c r="C31" s="48"/>
      <c r="D31" s="48"/>
      <c r="E31" s="48"/>
      <c r="F31" s="139"/>
      <c r="G31" s="302"/>
    </row>
    <row r="32" spans="2:7" ht="15" thickBot="1" x14ac:dyDescent="0.4">
      <c r="B32" s="93"/>
      <c r="C32" s="5"/>
      <c r="F32" s="139"/>
      <c r="G32" s="303"/>
    </row>
    <row r="33" spans="2:7" ht="21.5" thickBot="1" x14ac:dyDescent="0.4">
      <c r="B33" s="356" t="s">
        <v>60</v>
      </c>
      <c r="C33" s="357"/>
      <c r="D33" s="357"/>
      <c r="E33" s="357"/>
      <c r="F33" s="357"/>
      <c r="G33" s="358"/>
    </row>
    <row r="34" spans="2:7" ht="29.5" thickBot="1" x14ac:dyDescent="0.4">
      <c r="B34" s="1" t="s">
        <v>0</v>
      </c>
      <c r="C34" s="2" t="s">
        <v>13</v>
      </c>
      <c r="D34" s="2" t="s">
        <v>1</v>
      </c>
      <c r="E34" s="2" t="s">
        <v>10</v>
      </c>
      <c r="F34" s="2" t="s">
        <v>2</v>
      </c>
      <c r="G34" s="3" t="s">
        <v>6</v>
      </c>
    </row>
    <row r="35" spans="2:7" x14ac:dyDescent="0.35">
      <c r="B35" s="7"/>
      <c r="C35" s="8"/>
      <c r="D35" s="8"/>
      <c r="E35" s="8"/>
      <c r="F35" s="140"/>
      <c r="G35" s="189"/>
    </row>
    <row r="36" spans="2:7" x14ac:dyDescent="0.35">
      <c r="B36" s="7" t="s">
        <v>530</v>
      </c>
      <c r="C36" s="8" t="s">
        <v>14</v>
      </c>
      <c r="D36" s="8">
        <v>200000</v>
      </c>
      <c r="E36" s="8" t="s">
        <v>45</v>
      </c>
      <c r="F36" s="143" t="s">
        <v>532</v>
      </c>
      <c r="G36" s="189" t="s">
        <v>587</v>
      </c>
    </row>
    <row r="37" spans="2:7" x14ac:dyDescent="0.35">
      <c r="B37" s="7" t="s">
        <v>580</v>
      </c>
      <c r="C37" s="8" t="s">
        <v>14</v>
      </c>
      <c r="D37" s="8">
        <v>480000</v>
      </c>
      <c r="E37" s="8" t="s">
        <v>70</v>
      </c>
      <c r="F37" s="143" t="s">
        <v>533</v>
      </c>
      <c r="G37" s="189" t="s">
        <v>588</v>
      </c>
    </row>
    <row r="38" spans="2:7" x14ac:dyDescent="0.35">
      <c r="B38" s="7" t="s">
        <v>531</v>
      </c>
      <c r="C38" s="8" t="s">
        <v>14</v>
      </c>
      <c r="D38" s="8">
        <v>700000</v>
      </c>
      <c r="E38" s="8" t="s">
        <v>45</v>
      </c>
      <c r="F38" s="143" t="s">
        <v>532</v>
      </c>
      <c r="G38" s="189" t="s">
        <v>587</v>
      </c>
    </row>
    <row r="39" spans="2:7" x14ac:dyDescent="0.35">
      <c r="B39" s="7" t="s">
        <v>542</v>
      </c>
      <c r="C39" s="8" t="s">
        <v>14</v>
      </c>
      <c r="D39" s="8">
        <v>1300000</v>
      </c>
      <c r="E39" s="8" t="s">
        <v>45</v>
      </c>
      <c r="F39" s="143" t="s">
        <v>532</v>
      </c>
      <c r="G39" s="189" t="s">
        <v>587</v>
      </c>
    </row>
    <row r="40" spans="2:7" x14ac:dyDescent="0.35">
      <c r="B40" s="7" t="s">
        <v>527</v>
      </c>
      <c r="C40" s="8" t="s">
        <v>14</v>
      </c>
      <c r="D40" s="8">
        <v>300000</v>
      </c>
      <c r="E40" s="8" t="s">
        <v>52</v>
      </c>
      <c r="F40" s="143" t="s">
        <v>529</v>
      </c>
      <c r="G40" s="189" t="s">
        <v>586</v>
      </c>
    </row>
    <row r="41" spans="2:7" x14ac:dyDescent="0.35">
      <c r="B41" s="7" t="s">
        <v>528</v>
      </c>
      <c r="C41" s="8" t="s">
        <v>14</v>
      </c>
      <c r="D41" s="8">
        <v>400000</v>
      </c>
      <c r="E41" s="8" t="s">
        <v>52</v>
      </c>
      <c r="F41" s="143" t="s">
        <v>529</v>
      </c>
      <c r="G41" s="189" t="s">
        <v>586</v>
      </c>
    </row>
    <row r="42" spans="2:7" x14ac:dyDescent="0.35">
      <c r="B42" s="7" t="s">
        <v>543</v>
      </c>
      <c r="C42" s="8" t="s">
        <v>14</v>
      </c>
      <c r="D42" s="8">
        <v>1000000</v>
      </c>
      <c r="E42" s="8" t="s">
        <v>45</v>
      </c>
      <c r="F42" s="143" t="s">
        <v>532</v>
      </c>
      <c r="G42" s="189" t="s">
        <v>587</v>
      </c>
    </row>
    <row r="43" spans="2:7" x14ac:dyDescent="0.35">
      <c r="B43" s="7"/>
      <c r="C43" s="8"/>
      <c r="D43" s="8"/>
      <c r="E43" s="8"/>
      <c r="F43" s="143"/>
      <c r="G43" s="189"/>
    </row>
    <row r="44" spans="2:7" ht="15" thickBot="1" x14ac:dyDescent="0.4">
      <c r="B44" s="7"/>
      <c r="C44" s="8"/>
      <c r="D44" s="8"/>
      <c r="E44" s="8"/>
      <c r="F44" s="80"/>
      <c r="G44" s="189"/>
    </row>
    <row r="45" spans="2:7" ht="15" thickBot="1" x14ac:dyDescent="0.4">
      <c r="B45" s="359" t="s">
        <v>24</v>
      </c>
      <c r="C45" s="360"/>
      <c r="D45" s="10">
        <f>SUM(D36:D44)</f>
        <v>4380000</v>
      </c>
      <c r="E45" s="10"/>
      <c r="F45" s="141"/>
      <c r="G45" s="3"/>
    </row>
    <row r="46" spans="2:7" ht="15" thickBot="1" x14ac:dyDescent="0.4">
      <c r="B46" s="361"/>
      <c r="C46" s="362"/>
      <c r="D46" s="8"/>
      <c r="E46" s="8"/>
      <c r="F46" s="140"/>
      <c r="G46" s="189"/>
    </row>
    <row r="47" spans="2:7" ht="19" thickBot="1" x14ac:dyDescent="0.4">
      <c r="B47" s="363" t="s">
        <v>79</v>
      </c>
      <c r="C47" s="364"/>
      <c r="D47" s="33">
        <v>0</v>
      </c>
      <c r="E47" s="33"/>
      <c r="F47" s="142"/>
      <c r="G47" s="304"/>
    </row>
    <row r="48" spans="2:7" ht="15" thickBot="1" x14ac:dyDescent="0.4">
      <c r="B48" s="93"/>
      <c r="C48" s="5"/>
      <c r="F48" s="139"/>
      <c r="G48" s="303"/>
    </row>
    <row r="49" spans="2:7" ht="21.5" thickBot="1" x14ac:dyDescent="0.4">
      <c r="B49" s="356" t="s">
        <v>42</v>
      </c>
      <c r="C49" s="357"/>
      <c r="D49" s="357"/>
      <c r="E49" s="357"/>
      <c r="F49" s="357"/>
      <c r="G49" s="358"/>
    </row>
    <row r="50" spans="2:7" ht="29.5" thickBot="1" x14ac:dyDescent="0.4">
      <c r="B50" s="1" t="s">
        <v>0</v>
      </c>
      <c r="C50" s="2" t="s">
        <v>13</v>
      </c>
      <c r="D50" s="2" t="s">
        <v>1</v>
      </c>
      <c r="E50" s="2" t="s">
        <v>10</v>
      </c>
      <c r="F50" s="2" t="s">
        <v>2</v>
      </c>
      <c r="G50" s="3" t="s">
        <v>6</v>
      </c>
    </row>
    <row r="51" spans="2:7" x14ac:dyDescent="0.35">
      <c r="B51" s="7"/>
      <c r="C51" s="8"/>
      <c r="D51" s="8"/>
      <c r="E51" s="8"/>
      <c r="F51" s="76"/>
      <c r="G51" s="189"/>
    </row>
    <row r="52" spans="2:7" x14ac:dyDescent="0.35">
      <c r="B52" s="7"/>
      <c r="C52" s="8"/>
      <c r="D52" s="8"/>
      <c r="E52" s="8"/>
      <c r="F52" s="76"/>
      <c r="G52" s="189"/>
    </row>
    <row r="53" spans="2:7" x14ac:dyDescent="0.35">
      <c r="B53" s="110" t="s">
        <v>530</v>
      </c>
      <c r="C53" s="72" t="s">
        <v>14</v>
      </c>
      <c r="D53" s="72">
        <v>200000</v>
      </c>
      <c r="E53" s="72" t="s">
        <v>45</v>
      </c>
      <c r="F53" s="76" t="s">
        <v>208</v>
      </c>
      <c r="G53" s="260"/>
    </row>
    <row r="54" spans="2:7" x14ac:dyDescent="0.35">
      <c r="B54" s="110" t="s">
        <v>580</v>
      </c>
      <c r="C54" s="72" t="s">
        <v>14</v>
      </c>
      <c r="D54" s="72">
        <v>480000</v>
      </c>
      <c r="E54" s="72" t="s">
        <v>70</v>
      </c>
      <c r="F54" s="76" t="s">
        <v>208</v>
      </c>
      <c r="G54" s="260"/>
    </row>
    <row r="55" spans="2:7" x14ac:dyDescent="0.35">
      <c r="B55" s="110" t="s">
        <v>541</v>
      </c>
      <c r="C55" s="72" t="s">
        <v>14</v>
      </c>
      <c r="D55" s="72">
        <v>700000</v>
      </c>
      <c r="E55" s="72" t="s">
        <v>45</v>
      </c>
      <c r="F55" s="76" t="s">
        <v>208</v>
      </c>
      <c r="G55" s="260"/>
    </row>
    <row r="56" spans="2:7" x14ac:dyDescent="0.35">
      <c r="B56" s="110" t="s">
        <v>542</v>
      </c>
      <c r="C56" s="72" t="s">
        <v>14</v>
      </c>
      <c r="D56" s="72">
        <v>1300000</v>
      </c>
      <c r="E56" s="72" t="s">
        <v>45</v>
      </c>
      <c r="F56" s="76" t="s">
        <v>208</v>
      </c>
      <c r="G56" s="260"/>
    </row>
    <row r="57" spans="2:7" x14ac:dyDescent="0.35">
      <c r="B57" s="110" t="s">
        <v>562</v>
      </c>
      <c r="C57" s="72" t="s">
        <v>14</v>
      </c>
      <c r="D57" s="72">
        <v>50000</v>
      </c>
      <c r="E57" s="72" t="s">
        <v>45</v>
      </c>
      <c r="F57" s="76" t="s">
        <v>563</v>
      </c>
      <c r="G57" s="260"/>
    </row>
    <row r="58" spans="2:7" x14ac:dyDescent="0.35">
      <c r="B58" s="110" t="s">
        <v>560</v>
      </c>
      <c r="C58" s="72" t="s">
        <v>14</v>
      </c>
      <c r="D58" s="72">
        <v>100000</v>
      </c>
      <c r="E58" s="72" t="s">
        <v>45</v>
      </c>
      <c r="F58" s="76" t="s">
        <v>561</v>
      </c>
      <c r="G58" s="260"/>
    </row>
    <row r="59" spans="2:7" x14ac:dyDescent="0.35">
      <c r="B59" s="110" t="s">
        <v>543</v>
      </c>
      <c r="C59" s="72" t="s">
        <v>14</v>
      </c>
      <c r="D59" s="72">
        <v>1000000</v>
      </c>
      <c r="E59" s="72" t="s">
        <v>45</v>
      </c>
      <c r="F59" s="76" t="s">
        <v>208</v>
      </c>
      <c r="G59" s="260"/>
    </row>
    <row r="60" spans="2:7" x14ac:dyDescent="0.35">
      <c r="B60" s="110"/>
      <c r="C60" s="72"/>
      <c r="D60" s="72"/>
      <c r="E60" s="72"/>
      <c r="F60" s="76"/>
      <c r="G60" s="260"/>
    </row>
    <row r="61" spans="2:7" ht="15" thickBot="1" x14ac:dyDescent="0.4">
      <c r="B61" s="7"/>
      <c r="C61" s="8"/>
      <c r="D61" s="8"/>
      <c r="E61" s="8"/>
      <c r="F61" s="76"/>
      <c r="G61" s="189"/>
    </row>
    <row r="62" spans="2:7" ht="15" thickBot="1" x14ac:dyDescent="0.4">
      <c r="B62" s="359" t="s">
        <v>15</v>
      </c>
      <c r="C62" s="360"/>
      <c r="D62" s="10">
        <f>SUM(D51:D61)</f>
        <v>3830000</v>
      </c>
      <c r="E62" s="10"/>
      <c r="F62" s="141"/>
      <c r="G62" s="3"/>
    </row>
    <row r="63" spans="2:7" x14ac:dyDescent="0.35">
      <c r="B63" s="7"/>
      <c r="C63" s="8"/>
      <c r="D63" s="8"/>
      <c r="E63" s="8"/>
      <c r="F63" s="140"/>
      <c r="G63" s="189"/>
    </row>
    <row r="64" spans="2:7" x14ac:dyDescent="0.35">
      <c r="B64" s="110" t="s">
        <v>530</v>
      </c>
      <c r="C64" s="72" t="s">
        <v>14</v>
      </c>
      <c r="D64" s="72">
        <v>200000</v>
      </c>
      <c r="E64" s="72" t="s">
        <v>45</v>
      </c>
      <c r="F64" s="76" t="s">
        <v>265</v>
      </c>
      <c r="G64" s="260" t="s">
        <v>177</v>
      </c>
    </row>
    <row r="65" spans="2:7" ht="29" x14ac:dyDescent="0.35">
      <c r="B65" s="110" t="s">
        <v>580</v>
      </c>
      <c r="C65" s="72" t="s">
        <v>14</v>
      </c>
      <c r="D65" s="72">
        <v>240000</v>
      </c>
      <c r="E65" s="72" t="s">
        <v>70</v>
      </c>
      <c r="F65" s="76" t="s">
        <v>852</v>
      </c>
      <c r="G65" s="260" t="s">
        <v>575</v>
      </c>
    </row>
    <row r="66" spans="2:7" ht="29" x14ac:dyDescent="0.35">
      <c r="B66" s="110" t="s">
        <v>580</v>
      </c>
      <c r="C66" s="72" t="s">
        <v>14</v>
      </c>
      <c r="D66" s="72">
        <v>80000</v>
      </c>
      <c r="E66" s="72" t="s">
        <v>70</v>
      </c>
      <c r="F66" s="76" t="s">
        <v>853</v>
      </c>
      <c r="G66" s="260" t="s">
        <v>576</v>
      </c>
    </row>
    <row r="67" spans="2:7" ht="29" x14ac:dyDescent="0.35">
      <c r="B67" s="110" t="s">
        <v>580</v>
      </c>
      <c r="C67" s="72" t="s">
        <v>14</v>
      </c>
      <c r="D67" s="72">
        <v>80000</v>
      </c>
      <c r="E67" s="72" t="s">
        <v>70</v>
      </c>
      <c r="F67" s="76" t="s">
        <v>854</v>
      </c>
      <c r="G67" s="260" t="s">
        <v>577</v>
      </c>
    </row>
    <row r="68" spans="2:7" ht="29" x14ac:dyDescent="0.35">
      <c r="B68" s="110" t="s">
        <v>580</v>
      </c>
      <c r="C68" s="72" t="s">
        <v>14</v>
      </c>
      <c r="D68" s="72">
        <v>80000</v>
      </c>
      <c r="E68" s="72" t="s">
        <v>70</v>
      </c>
      <c r="F68" s="76" t="s">
        <v>579</v>
      </c>
      <c r="G68" s="260" t="s">
        <v>578</v>
      </c>
    </row>
    <row r="69" spans="2:7" x14ac:dyDescent="0.35">
      <c r="B69" s="110" t="s">
        <v>531</v>
      </c>
      <c r="C69" s="72" t="s">
        <v>14</v>
      </c>
      <c r="D69" s="72">
        <v>4000</v>
      </c>
      <c r="E69" s="72" t="s">
        <v>45</v>
      </c>
      <c r="F69" s="76" t="s">
        <v>574</v>
      </c>
      <c r="G69" s="260" t="s">
        <v>386</v>
      </c>
    </row>
    <row r="70" spans="2:7" x14ac:dyDescent="0.35">
      <c r="B70" s="110" t="s">
        <v>531</v>
      </c>
      <c r="C70" s="72" t="s">
        <v>14</v>
      </c>
      <c r="D70" s="72">
        <v>681000</v>
      </c>
      <c r="E70" s="72" t="s">
        <v>45</v>
      </c>
      <c r="F70" s="76" t="s">
        <v>570</v>
      </c>
      <c r="G70" s="260" t="s">
        <v>571</v>
      </c>
    </row>
    <row r="71" spans="2:7" x14ac:dyDescent="0.35">
      <c r="B71" s="183" t="s">
        <v>542</v>
      </c>
      <c r="C71" s="184" t="s">
        <v>14</v>
      </c>
      <c r="D71" s="184">
        <v>1300000</v>
      </c>
      <c r="E71" s="184" t="s">
        <v>45</v>
      </c>
      <c r="F71" s="185" t="s">
        <v>567</v>
      </c>
      <c r="G71" s="243"/>
    </row>
    <row r="72" spans="2:7" x14ac:dyDescent="0.35">
      <c r="B72" s="110" t="s">
        <v>562</v>
      </c>
      <c r="C72" s="72" t="s">
        <v>14</v>
      </c>
      <c r="D72" s="72">
        <v>50000</v>
      </c>
      <c r="E72" s="72" t="s">
        <v>45</v>
      </c>
      <c r="F72" s="76" t="s">
        <v>265</v>
      </c>
      <c r="G72" s="260" t="s">
        <v>177</v>
      </c>
    </row>
    <row r="73" spans="2:7" x14ac:dyDescent="0.35">
      <c r="B73" s="110" t="s">
        <v>560</v>
      </c>
      <c r="C73" s="72" t="s">
        <v>14</v>
      </c>
      <c r="D73" s="72">
        <v>100000</v>
      </c>
      <c r="E73" s="72" t="s">
        <v>45</v>
      </c>
      <c r="F73" s="76" t="s">
        <v>265</v>
      </c>
      <c r="G73" s="260" t="s">
        <v>177</v>
      </c>
    </row>
    <row r="74" spans="2:7" x14ac:dyDescent="0.35">
      <c r="B74" s="110" t="s">
        <v>514</v>
      </c>
      <c r="C74" s="72" t="s">
        <v>14</v>
      </c>
      <c r="D74" s="72">
        <v>535000</v>
      </c>
      <c r="E74" s="72" t="s">
        <v>45</v>
      </c>
      <c r="F74" s="76" t="s">
        <v>517</v>
      </c>
      <c r="G74" s="260" t="s">
        <v>516</v>
      </c>
    </row>
    <row r="75" spans="2:7" x14ac:dyDescent="0.35">
      <c r="B75" s="110" t="s">
        <v>514</v>
      </c>
      <c r="C75" s="72" t="s">
        <v>14</v>
      </c>
      <c r="D75" s="72">
        <v>50000</v>
      </c>
      <c r="E75" s="72" t="s">
        <v>45</v>
      </c>
      <c r="F75" s="76" t="s">
        <v>265</v>
      </c>
      <c r="G75" s="260" t="s">
        <v>177</v>
      </c>
    </row>
    <row r="76" spans="2:7" x14ac:dyDescent="0.35">
      <c r="B76" s="110" t="s">
        <v>514</v>
      </c>
      <c r="C76" s="72" t="s">
        <v>14</v>
      </c>
      <c r="D76" s="72">
        <v>415000</v>
      </c>
      <c r="E76" s="72" t="s">
        <v>45</v>
      </c>
      <c r="F76" s="76" t="s">
        <v>309</v>
      </c>
      <c r="G76" s="260" t="s">
        <v>144</v>
      </c>
    </row>
    <row r="77" spans="2:7" x14ac:dyDescent="0.35">
      <c r="B77" s="110" t="s">
        <v>572</v>
      </c>
      <c r="C77" s="72" t="s">
        <v>14</v>
      </c>
      <c r="D77" s="72">
        <v>15000</v>
      </c>
      <c r="E77" s="72" t="s">
        <v>45</v>
      </c>
      <c r="F77" s="76" t="s">
        <v>573</v>
      </c>
      <c r="G77" s="260" t="s">
        <v>581</v>
      </c>
    </row>
    <row r="78" spans="2:7" ht="15" customHeight="1" x14ac:dyDescent="0.35">
      <c r="B78" s="110"/>
      <c r="C78" s="72"/>
      <c r="D78" s="72"/>
      <c r="E78" s="72"/>
      <c r="F78" s="76"/>
      <c r="G78" s="260"/>
    </row>
    <row r="79" spans="2:7" ht="15" thickBot="1" x14ac:dyDescent="0.4">
      <c r="B79" s="7"/>
      <c r="C79" s="8"/>
      <c r="D79" s="8"/>
      <c r="E79" s="8"/>
      <c r="F79" s="140"/>
      <c r="G79" s="189"/>
    </row>
    <row r="80" spans="2:7" ht="15" thickBot="1" x14ac:dyDescent="0.4">
      <c r="B80" s="359" t="s">
        <v>24</v>
      </c>
      <c r="C80" s="360"/>
      <c r="D80" s="10">
        <f>SUM(D64:D79)</f>
        <v>3830000</v>
      </c>
      <c r="E80" s="10"/>
      <c r="F80" s="141"/>
      <c r="G80" s="3"/>
    </row>
    <row r="81" spans="2:7" ht="15" thickBot="1" x14ac:dyDescent="0.4">
      <c r="B81" s="361"/>
      <c r="C81" s="362"/>
      <c r="D81" s="8"/>
      <c r="E81" s="8"/>
      <c r="F81" s="140"/>
      <c r="G81" s="189"/>
    </row>
    <row r="82" spans="2:7" ht="19" thickBot="1" x14ac:dyDescent="0.4">
      <c r="B82" s="363" t="s">
        <v>59</v>
      </c>
      <c r="C82" s="364"/>
      <c r="D82" s="33">
        <f>+D62-D80</f>
        <v>0</v>
      </c>
      <c r="E82" s="33"/>
      <c r="F82" s="142"/>
      <c r="G82" s="304"/>
    </row>
    <row r="89" spans="2:7" ht="15" thickBot="1" x14ac:dyDescent="0.4"/>
    <row r="90" spans="2:7" ht="21.5" thickBot="1" x14ac:dyDescent="0.4">
      <c r="B90" s="356" t="s">
        <v>92</v>
      </c>
      <c r="C90" s="357"/>
      <c r="D90" s="357"/>
      <c r="E90" s="357"/>
      <c r="F90" s="357"/>
      <c r="G90" s="358"/>
    </row>
    <row r="91" spans="2:7" ht="29.5" thickBot="1" x14ac:dyDescent="0.4">
      <c r="B91" s="1" t="s">
        <v>0</v>
      </c>
      <c r="C91" s="2" t="s">
        <v>13</v>
      </c>
      <c r="D91" s="2" t="s">
        <v>1</v>
      </c>
      <c r="E91" s="2" t="s">
        <v>10</v>
      </c>
      <c r="F91" s="2" t="s">
        <v>2</v>
      </c>
      <c r="G91" s="3" t="s">
        <v>6</v>
      </c>
    </row>
    <row r="92" spans="2:7" x14ac:dyDescent="0.35">
      <c r="B92" s="7"/>
      <c r="C92" s="8"/>
      <c r="D92" s="8"/>
      <c r="E92" s="8"/>
      <c r="F92" s="31"/>
      <c r="G92" s="189"/>
    </row>
    <row r="93" spans="2:7" x14ac:dyDescent="0.35">
      <c r="B93" s="7"/>
      <c r="C93" s="8" t="s">
        <v>534</v>
      </c>
      <c r="D93" s="8">
        <f>+'22.06.24 to 24.10.24'!D128</f>
        <v>2930</v>
      </c>
      <c r="E93" s="8" t="s">
        <v>94</v>
      </c>
      <c r="F93" s="31"/>
      <c r="G93" s="189"/>
    </row>
    <row r="94" spans="2:7" x14ac:dyDescent="0.35">
      <c r="B94" s="7" t="s">
        <v>514</v>
      </c>
      <c r="C94" s="8" t="s">
        <v>14</v>
      </c>
      <c r="D94" s="8">
        <v>415000</v>
      </c>
      <c r="E94" s="8" t="s">
        <v>45</v>
      </c>
      <c r="F94" s="182" t="s">
        <v>62</v>
      </c>
      <c r="G94" s="189"/>
    </row>
    <row r="95" spans="2:7" x14ac:dyDescent="0.35">
      <c r="B95" s="7" t="s">
        <v>582</v>
      </c>
      <c r="C95" s="8" t="s">
        <v>14</v>
      </c>
      <c r="D95" s="8">
        <v>350000</v>
      </c>
      <c r="E95" s="8" t="s">
        <v>86</v>
      </c>
      <c r="F95" s="182" t="s">
        <v>583</v>
      </c>
      <c r="G95" s="189"/>
    </row>
    <row r="96" spans="2:7" x14ac:dyDescent="0.35">
      <c r="B96" s="7" t="s">
        <v>599</v>
      </c>
      <c r="C96" s="8" t="s">
        <v>14</v>
      </c>
      <c r="D96" s="8">
        <v>350000</v>
      </c>
      <c r="E96" s="8" t="s">
        <v>86</v>
      </c>
      <c r="F96" s="182" t="s">
        <v>583</v>
      </c>
      <c r="G96" s="189"/>
    </row>
    <row r="97" spans="2:7" x14ac:dyDescent="0.35">
      <c r="B97" s="7" t="s">
        <v>615</v>
      </c>
      <c r="C97" s="8"/>
      <c r="D97" s="8">
        <v>1500000</v>
      </c>
      <c r="E97" s="8" t="s">
        <v>45</v>
      </c>
      <c r="F97" s="182" t="s">
        <v>62</v>
      </c>
      <c r="G97" s="189"/>
    </row>
    <row r="98" spans="2:7" ht="15" thickBot="1" x14ac:dyDescent="0.4">
      <c r="B98" s="7"/>
      <c r="C98" s="8"/>
      <c r="D98" s="8"/>
      <c r="E98" s="8"/>
      <c r="F98" s="31"/>
      <c r="G98" s="189"/>
    </row>
    <row r="99" spans="2:7" ht="15" thickBot="1" x14ac:dyDescent="0.4">
      <c r="B99" s="359" t="s">
        <v>15</v>
      </c>
      <c r="C99" s="360"/>
      <c r="D99" s="10">
        <f>SUM(D92:D98)</f>
        <v>2617930</v>
      </c>
      <c r="E99" s="10"/>
      <c r="F99" s="11"/>
      <c r="G99" s="3"/>
    </row>
    <row r="100" spans="2:7" x14ac:dyDescent="0.35">
      <c r="B100" s="7"/>
      <c r="C100" s="8"/>
      <c r="D100" s="8"/>
      <c r="E100" s="8"/>
      <c r="F100" s="31"/>
      <c r="G100" s="189"/>
    </row>
    <row r="101" spans="2:7" x14ac:dyDescent="0.35">
      <c r="B101" s="7"/>
      <c r="C101" s="8"/>
      <c r="D101" s="8"/>
      <c r="E101" s="8"/>
      <c r="F101" s="31"/>
      <c r="G101" s="189"/>
    </row>
    <row r="102" spans="2:7" x14ac:dyDescent="0.35">
      <c r="B102" s="7" t="s">
        <v>514</v>
      </c>
      <c r="C102" s="8" t="s">
        <v>14</v>
      </c>
      <c r="D102" s="72">
        <v>327000</v>
      </c>
      <c r="E102" s="72" t="s">
        <v>319</v>
      </c>
      <c r="F102" s="82" t="s">
        <v>535</v>
      </c>
      <c r="G102" s="260" t="s">
        <v>414</v>
      </c>
    </row>
    <row r="103" spans="2:7" x14ac:dyDescent="0.35">
      <c r="B103" s="7" t="s">
        <v>514</v>
      </c>
      <c r="C103" s="8" t="s">
        <v>14</v>
      </c>
      <c r="D103" s="72">
        <v>67500</v>
      </c>
      <c r="E103" s="72" t="s">
        <v>319</v>
      </c>
      <c r="F103" s="82" t="s">
        <v>536</v>
      </c>
      <c r="G103" s="260" t="s">
        <v>537</v>
      </c>
    </row>
    <row r="104" spans="2:7" x14ac:dyDescent="0.35">
      <c r="B104" s="7" t="s">
        <v>514</v>
      </c>
      <c r="C104" s="8" t="s">
        <v>14</v>
      </c>
      <c r="D104" s="72">
        <v>20500</v>
      </c>
      <c r="E104" s="72" t="s">
        <v>319</v>
      </c>
      <c r="F104" s="82" t="s">
        <v>538</v>
      </c>
      <c r="G104" s="260" t="s">
        <v>539</v>
      </c>
    </row>
    <row r="105" spans="2:7" x14ac:dyDescent="0.35">
      <c r="B105" s="7"/>
      <c r="C105" s="8"/>
      <c r="D105" s="72"/>
      <c r="E105" s="72"/>
      <c r="F105" s="82"/>
      <c r="G105" s="260"/>
    </row>
    <row r="106" spans="2:7" x14ac:dyDescent="0.35">
      <c r="B106" s="7" t="s">
        <v>599</v>
      </c>
      <c r="C106" s="8" t="s">
        <v>14</v>
      </c>
      <c r="D106" s="72">
        <v>200000</v>
      </c>
      <c r="E106" s="72" t="s">
        <v>94</v>
      </c>
      <c r="F106" s="82" t="s">
        <v>601</v>
      </c>
      <c r="G106" s="260" t="s">
        <v>406</v>
      </c>
    </row>
    <row r="107" spans="2:7" x14ac:dyDescent="0.35">
      <c r="B107" s="7" t="s">
        <v>599</v>
      </c>
      <c r="C107" s="8" t="s">
        <v>14</v>
      </c>
      <c r="D107" s="72">
        <v>500000</v>
      </c>
      <c r="E107" s="72" t="s">
        <v>94</v>
      </c>
      <c r="F107" s="82" t="s">
        <v>602</v>
      </c>
      <c r="G107" s="260" t="s">
        <v>600</v>
      </c>
    </row>
    <row r="108" spans="2:7" x14ac:dyDescent="0.35">
      <c r="B108" s="7"/>
      <c r="C108" s="8"/>
      <c r="D108" s="8"/>
      <c r="E108" s="8"/>
      <c r="F108" s="31"/>
      <c r="G108" s="189"/>
    </row>
    <row r="109" spans="2:7" x14ac:dyDescent="0.35">
      <c r="B109" s="7" t="s">
        <v>618</v>
      </c>
      <c r="C109" s="8" t="s">
        <v>14</v>
      </c>
      <c r="D109" s="8">
        <v>1000000</v>
      </c>
      <c r="E109" s="72" t="s">
        <v>94</v>
      </c>
      <c r="F109" s="82" t="s">
        <v>602</v>
      </c>
      <c r="G109" s="260" t="s">
        <v>600</v>
      </c>
    </row>
    <row r="110" spans="2:7" x14ac:dyDescent="0.35">
      <c r="B110" s="7" t="s">
        <v>618</v>
      </c>
      <c r="C110" s="8" t="s">
        <v>14</v>
      </c>
      <c r="D110" s="8">
        <v>385000</v>
      </c>
      <c r="E110" s="72" t="s">
        <v>94</v>
      </c>
      <c r="F110" s="82" t="s">
        <v>601</v>
      </c>
      <c r="G110" s="260" t="s">
        <v>406</v>
      </c>
    </row>
    <row r="111" spans="2:7" x14ac:dyDescent="0.35">
      <c r="B111" s="7" t="s">
        <v>618</v>
      </c>
      <c r="C111" s="8" t="s">
        <v>14</v>
      </c>
      <c r="D111" s="8">
        <v>115000</v>
      </c>
      <c r="E111" s="72" t="s">
        <v>94</v>
      </c>
      <c r="F111" s="153" t="s">
        <v>616</v>
      </c>
      <c r="G111" s="189" t="s">
        <v>617</v>
      </c>
    </row>
    <row r="112" spans="2:7" ht="15" thickBot="1" x14ac:dyDescent="0.4">
      <c r="B112" s="7"/>
      <c r="C112" s="8"/>
      <c r="D112" s="8"/>
      <c r="E112" s="8"/>
      <c r="F112" s="31"/>
      <c r="G112" s="189"/>
    </row>
    <row r="113" spans="2:7" ht="15" thickBot="1" x14ac:dyDescent="0.4">
      <c r="B113" s="359" t="s">
        <v>24</v>
      </c>
      <c r="C113" s="360"/>
      <c r="D113" s="10">
        <f>SUM(D102:D112)</f>
        <v>2615000</v>
      </c>
      <c r="E113" s="10"/>
      <c r="F113" s="11"/>
      <c r="G113" s="3"/>
    </row>
    <row r="114" spans="2:7" ht="15" thickBot="1" x14ac:dyDescent="0.4">
      <c r="B114" s="7"/>
      <c r="C114" s="8"/>
      <c r="D114" s="8"/>
      <c r="E114" s="8"/>
      <c r="F114" s="31"/>
      <c r="G114" s="189"/>
    </row>
    <row r="115" spans="2:7" ht="19" thickBot="1" x14ac:dyDescent="0.4">
      <c r="B115" s="363" t="s">
        <v>122</v>
      </c>
      <c r="C115" s="364"/>
      <c r="D115" s="33">
        <f>+D99-D113</f>
        <v>2930</v>
      </c>
      <c r="E115" s="33"/>
      <c r="F115" s="34"/>
      <c r="G115" s="304"/>
    </row>
    <row r="117" spans="2:7" ht="15" thickBot="1" x14ac:dyDescent="0.4"/>
    <row r="118" spans="2:7" ht="21.5" thickBot="1" x14ac:dyDescent="0.4">
      <c r="B118" s="356" t="s">
        <v>80</v>
      </c>
      <c r="C118" s="357"/>
      <c r="D118" s="357"/>
      <c r="E118" s="357"/>
      <c r="F118" s="357"/>
      <c r="G118" s="358"/>
    </row>
    <row r="119" spans="2:7" ht="29.5" thickBot="1" x14ac:dyDescent="0.4">
      <c r="B119" s="1" t="s">
        <v>0</v>
      </c>
      <c r="C119" s="2" t="s">
        <v>13</v>
      </c>
      <c r="D119" s="2" t="s">
        <v>1</v>
      </c>
      <c r="E119" s="2" t="s">
        <v>10</v>
      </c>
      <c r="F119" s="2" t="s">
        <v>2</v>
      </c>
      <c r="G119" s="3" t="s">
        <v>6</v>
      </c>
    </row>
    <row r="120" spans="2:7" x14ac:dyDescent="0.35">
      <c r="B120" s="7"/>
      <c r="C120" s="8"/>
      <c r="D120" s="8"/>
      <c r="E120" s="8"/>
      <c r="F120" s="140"/>
      <c r="G120" s="189"/>
    </row>
    <row r="121" spans="2:7" x14ac:dyDescent="0.35">
      <c r="B121" s="7" t="s">
        <v>564</v>
      </c>
      <c r="C121" s="8" t="s">
        <v>534</v>
      </c>
      <c r="D121" s="8">
        <v>1100</v>
      </c>
      <c r="E121" s="8"/>
      <c r="F121" s="140"/>
      <c r="G121" s="189"/>
    </row>
    <row r="122" spans="2:7" x14ac:dyDescent="0.35">
      <c r="B122" s="110" t="s">
        <v>565</v>
      </c>
      <c r="C122" s="72" t="s">
        <v>14</v>
      </c>
      <c r="D122" s="72">
        <v>1150000</v>
      </c>
      <c r="E122" s="72" t="s">
        <v>86</v>
      </c>
      <c r="F122" s="76" t="s">
        <v>359</v>
      </c>
      <c r="G122" s="138" t="s">
        <v>359</v>
      </c>
    </row>
    <row r="123" spans="2:7" ht="14" customHeight="1" x14ac:dyDescent="0.35">
      <c r="B123" s="110" t="s">
        <v>566</v>
      </c>
      <c r="C123" s="72" t="s">
        <v>14</v>
      </c>
      <c r="D123" s="72">
        <v>350000</v>
      </c>
      <c r="E123" s="72" t="s">
        <v>86</v>
      </c>
      <c r="F123" s="76" t="s">
        <v>359</v>
      </c>
      <c r="G123" s="138" t="s">
        <v>359</v>
      </c>
    </row>
    <row r="124" spans="2:7" x14ac:dyDescent="0.35">
      <c r="B124" s="110"/>
      <c r="C124" s="72"/>
      <c r="D124" s="72"/>
      <c r="E124" s="72"/>
      <c r="F124" s="76"/>
      <c r="G124" s="305"/>
    </row>
    <row r="125" spans="2:7" x14ac:dyDescent="0.35">
      <c r="B125" s="110"/>
      <c r="C125" s="72"/>
      <c r="D125" s="72"/>
      <c r="E125" s="72"/>
      <c r="F125" s="76"/>
      <c r="G125" s="305"/>
    </row>
    <row r="126" spans="2:7" x14ac:dyDescent="0.35">
      <c r="B126" s="110"/>
      <c r="C126" s="72"/>
      <c r="D126" s="72"/>
      <c r="E126" s="72"/>
      <c r="F126" s="76"/>
      <c r="G126" s="305"/>
    </row>
    <row r="127" spans="2:7" ht="15" thickBot="1" x14ac:dyDescent="0.4">
      <c r="B127" s="7"/>
      <c r="C127" s="8"/>
      <c r="D127" s="8"/>
      <c r="E127" s="8"/>
      <c r="F127" s="140"/>
      <c r="G127" s="189"/>
    </row>
    <row r="128" spans="2:7" ht="15" thickBot="1" x14ac:dyDescent="0.4">
      <c r="B128" s="359" t="s">
        <v>15</v>
      </c>
      <c r="C128" s="360"/>
      <c r="D128" s="10">
        <f>SUM(D120:D127)</f>
        <v>1501100</v>
      </c>
      <c r="E128" s="10"/>
      <c r="F128" s="141"/>
      <c r="G128" s="3"/>
    </row>
    <row r="129" spans="1:7" x14ac:dyDescent="0.35">
      <c r="B129" s="7"/>
      <c r="C129" s="8"/>
      <c r="D129" s="8"/>
      <c r="E129" s="8"/>
      <c r="F129" s="140"/>
      <c r="G129" s="189"/>
    </row>
    <row r="130" spans="1:7" x14ac:dyDescent="0.35">
      <c r="B130" s="7" t="s">
        <v>565</v>
      </c>
      <c r="C130" s="8" t="s">
        <v>14</v>
      </c>
      <c r="D130" s="8">
        <v>800000</v>
      </c>
      <c r="E130" s="8" t="s">
        <v>86</v>
      </c>
      <c r="F130" s="76" t="s">
        <v>597</v>
      </c>
      <c r="G130" s="189" t="s">
        <v>598</v>
      </c>
    </row>
    <row r="131" spans="1:7" x14ac:dyDescent="0.35">
      <c r="B131" s="7" t="s">
        <v>582</v>
      </c>
      <c r="C131" s="8" t="s">
        <v>14</v>
      </c>
      <c r="D131" s="8">
        <v>350000</v>
      </c>
      <c r="E131" s="8" t="s">
        <v>86</v>
      </c>
      <c r="F131" s="76" t="s">
        <v>325</v>
      </c>
      <c r="G131" s="189"/>
    </row>
    <row r="132" spans="1:7" x14ac:dyDescent="0.35">
      <c r="B132" s="7" t="s">
        <v>582</v>
      </c>
      <c r="C132" s="8" t="s">
        <v>14</v>
      </c>
      <c r="D132" s="8">
        <v>350000</v>
      </c>
      <c r="E132" s="8" t="s">
        <v>86</v>
      </c>
      <c r="F132" s="76" t="s">
        <v>325</v>
      </c>
      <c r="G132" s="189"/>
    </row>
    <row r="133" spans="1:7" x14ac:dyDescent="0.35">
      <c r="B133" s="7"/>
      <c r="C133" s="8"/>
      <c r="D133" s="8"/>
      <c r="E133" s="8"/>
      <c r="F133" s="76"/>
      <c r="G133" s="189"/>
    </row>
    <row r="134" spans="1:7" x14ac:dyDescent="0.35">
      <c r="B134" s="7"/>
      <c r="C134" s="8"/>
      <c r="D134" s="8"/>
      <c r="E134" s="8"/>
      <c r="F134" s="76"/>
      <c r="G134" s="189"/>
    </row>
    <row r="135" spans="1:7" ht="15" thickBot="1" x14ac:dyDescent="0.4">
      <c r="B135" s="7"/>
      <c r="C135" s="8"/>
      <c r="D135" s="8"/>
      <c r="E135" s="8"/>
      <c r="F135" s="140"/>
      <c r="G135" s="189"/>
    </row>
    <row r="136" spans="1:7" ht="15" thickBot="1" x14ac:dyDescent="0.4">
      <c r="B136" s="359" t="s">
        <v>24</v>
      </c>
      <c r="C136" s="360"/>
      <c r="D136" s="10">
        <f>SUM(D129:D135)</f>
        <v>1500000</v>
      </c>
      <c r="E136" s="10"/>
      <c r="F136" s="141"/>
      <c r="G136" s="3"/>
    </row>
    <row r="137" spans="1:7" ht="15" thickBot="1" x14ac:dyDescent="0.4">
      <c r="B137" s="361"/>
      <c r="C137" s="362"/>
      <c r="D137" s="8"/>
      <c r="E137" s="8"/>
      <c r="F137" s="140"/>
      <c r="G137" s="189"/>
    </row>
    <row r="138" spans="1:7" ht="19" thickBot="1" x14ac:dyDescent="0.4">
      <c r="B138" s="363" t="s">
        <v>91</v>
      </c>
      <c r="C138" s="364"/>
      <c r="D138" s="33">
        <f>+D128-D136</f>
        <v>1100</v>
      </c>
      <c r="E138" s="33"/>
      <c r="F138" s="142"/>
      <c r="G138" s="304"/>
    </row>
    <row r="142" spans="1:7" ht="15" thickBot="1" x14ac:dyDescent="0.4"/>
    <row r="143" spans="1:7" ht="21.5" thickBot="1" x14ac:dyDescent="0.4">
      <c r="A143" s="6" t="s">
        <v>640</v>
      </c>
      <c r="B143" s="356" t="s">
        <v>748</v>
      </c>
      <c r="C143" s="357"/>
      <c r="D143" s="357"/>
      <c r="E143" s="357"/>
      <c r="F143" s="357"/>
      <c r="G143" s="358"/>
    </row>
    <row r="144" spans="1:7" ht="29.5" thickBot="1" x14ac:dyDescent="0.4">
      <c r="B144" s="51" t="s">
        <v>0</v>
      </c>
      <c r="C144" s="52" t="s">
        <v>13</v>
      </c>
      <c r="D144" s="52" t="s">
        <v>1</v>
      </c>
      <c r="E144" s="52" t="s">
        <v>10</v>
      </c>
      <c r="F144" s="52" t="s">
        <v>2</v>
      </c>
      <c r="G144" s="53" t="s">
        <v>6</v>
      </c>
    </row>
    <row r="145" spans="2:7" x14ac:dyDescent="0.35">
      <c r="B145" s="190"/>
      <c r="C145" s="191"/>
      <c r="D145" s="192"/>
      <c r="E145" s="192"/>
      <c r="F145" s="193"/>
      <c r="G145" s="306"/>
    </row>
    <row r="146" spans="2:7" x14ac:dyDescent="0.35">
      <c r="B146" s="196"/>
      <c r="C146" s="194"/>
      <c r="D146" s="194"/>
      <c r="E146" s="194"/>
      <c r="F146" s="195"/>
      <c r="G146" s="244"/>
    </row>
    <row r="147" spans="2:7" ht="18" customHeight="1" x14ac:dyDescent="0.35">
      <c r="B147" s="196" t="s">
        <v>613</v>
      </c>
      <c r="C147" s="194" t="s">
        <v>14</v>
      </c>
      <c r="D147" s="194">
        <v>4000000</v>
      </c>
      <c r="E147" s="194" t="s">
        <v>494</v>
      </c>
      <c r="F147" s="195" t="s">
        <v>641</v>
      </c>
      <c r="G147" s="244" t="s">
        <v>641</v>
      </c>
    </row>
    <row r="148" spans="2:7" x14ac:dyDescent="0.35">
      <c r="B148" s="196"/>
      <c r="C148" s="194"/>
      <c r="D148" s="194"/>
      <c r="E148" s="194"/>
      <c r="F148" s="195"/>
      <c r="G148" s="244"/>
    </row>
    <row r="149" spans="2:7" ht="19.5" customHeight="1" x14ac:dyDescent="0.35">
      <c r="B149" s="196" t="s">
        <v>614</v>
      </c>
      <c r="C149" s="194" t="s">
        <v>14</v>
      </c>
      <c r="D149" s="194">
        <v>600000</v>
      </c>
      <c r="E149" s="194" t="s">
        <v>31</v>
      </c>
      <c r="F149" s="195" t="s">
        <v>622</v>
      </c>
      <c r="G149" s="244" t="s">
        <v>642</v>
      </c>
    </row>
    <row r="150" spans="2:7" ht="19.5" customHeight="1" x14ac:dyDescent="0.35">
      <c r="B150" s="196" t="s">
        <v>614</v>
      </c>
      <c r="C150" s="194" t="s">
        <v>14</v>
      </c>
      <c r="D150" s="194">
        <v>200000</v>
      </c>
      <c r="E150" s="194" t="s">
        <v>31</v>
      </c>
      <c r="F150" s="195" t="s">
        <v>622</v>
      </c>
      <c r="G150" s="244" t="s">
        <v>642</v>
      </c>
    </row>
    <row r="151" spans="2:7" x14ac:dyDescent="0.35">
      <c r="B151" s="196"/>
      <c r="C151" s="194"/>
      <c r="D151" s="194"/>
      <c r="E151" s="194"/>
      <c r="F151" s="195"/>
      <c r="G151" s="244"/>
    </row>
    <row r="152" spans="2:7" ht="16.5" customHeight="1" x14ac:dyDescent="0.35">
      <c r="B152" s="197" t="s">
        <v>623</v>
      </c>
      <c r="C152" s="198" t="s">
        <v>14</v>
      </c>
      <c r="D152" s="198">
        <v>525000</v>
      </c>
      <c r="E152" s="198" t="s">
        <v>486</v>
      </c>
      <c r="F152" s="226" t="s">
        <v>624</v>
      </c>
      <c r="G152" s="249" t="s">
        <v>691</v>
      </c>
    </row>
    <row r="153" spans="2:7" x14ac:dyDescent="0.35">
      <c r="B153" s="197"/>
      <c r="C153" s="198"/>
      <c r="D153" s="198"/>
      <c r="E153" s="198"/>
      <c r="F153" s="226"/>
      <c r="G153" s="249"/>
    </row>
    <row r="154" spans="2:7" ht="21" customHeight="1" x14ac:dyDescent="0.35">
      <c r="B154" s="197" t="s">
        <v>615</v>
      </c>
      <c r="C154" s="198" t="s">
        <v>14</v>
      </c>
      <c r="D154" s="198">
        <v>1000000</v>
      </c>
      <c r="E154" s="198" t="s">
        <v>4</v>
      </c>
      <c r="F154" s="226" t="s">
        <v>609</v>
      </c>
      <c r="G154" s="249" t="s">
        <v>652</v>
      </c>
    </row>
    <row r="155" spans="2:7" x14ac:dyDescent="0.35">
      <c r="B155" s="197"/>
      <c r="C155" s="198"/>
      <c r="D155" s="198"/>
      <c r="E155" s="198"/>
      <c r="F155" s="226"/>
      <c r="G155" s="249"/>
    </row>
    <row r="156" spans="2:7" x14ac:dyDescent="0.35">
      <c r="B156" s="197" t="s">
        <v>615</v>
      </c>
      <c r="C156" s="198" t="s">
        <v>136</v>
      </c>
      <c r="D156" s="198">
        <v>100000</v>
      </c>
      <c r="E156" s="198" t="s">
        <v>653</v>
      </c>
      <c r="F156" s="226" t="s">
        <v>656</v>
      </c>
      <c r="G156" s="249" t="s">
        <v>177</v>
      </c>
    </row>
    <row r="157" spans="2:7" x14ac:dyDescent="0.35">
      <c r="B157" s="197"/>
      <c r="C157" s="198"/>
      <c r="D157" s="198"/>
      <c r="E157" s="198"/>
      <c r="F157" s="226"/>
      <c r="G157" s="249"/>
    </row>
    <row r="158" spans="2:7" ht="19" customHeight="1" x14ac:dyDescent="0.35">
      <c r="B158" s="197" t="s">
        <v>618</v>
      </c>
      <c r="C158" s="198" t="s">
        <v>14</v>
      </c>
      <c r="D158" s="198">
        <v>1000000</v>
      </c>
      <c r="E158" s="198" t="s">
        <v>94</v>
      </c>
      <c r="F158" s="226" t="s">
        <v>602</v>
      </c>
      <c r="G158" s="249" t="s">
        <v>600</v>
      </c>
    </row>
    <row r="159" spans="2:7" ht="18.5" customHeight="1" x14ac:dyDescent="0.35">
      <c r="B159" s="197" t="s">
        <v>618</v>
      </c>
      <c r="C159" s="198" t="s">
        <v>14</v>
      </c>
      <c r="D159" s="198">
        <v>385000</v>
      </c>
      <c r="E159" s="198" t="s">
        <v>94</v>
      </c>
      <c r="F159" s="226" t="s">
        <v>601</v>
      </c>
      <c r="G159" s="249" t="s">
        <v>406</v>
      </c>
    </row>
    <row r="160" spans="2:7" ht="18" customHeight="1" x14ac:dyDescent="0.35">
      <c r="B160" s="197" t="s">
        <v>618</v>
      </c>
      <c r="C160" s="198" t="s">
        <v>14</v>
      </c>
      <c r="D160" s="198">
        <v>115000</v>
      </c>
      <c r="E160" s="198" t="s">
        <v>94</v>
      </c>
      <c r="F160" s="226" t="s">
        <v>616</v>
      </c>
      <c r="G160" s="249" t="s">
        <v>617</v>
      </c>
    </row>
    <row r="161" spans="2:7" x14ac:dyDescent="0.35">
      <c r="B161" s="197"/>
      <c r="C161" s="198"/>
      <c r="D161" s="198"/>
      <c r="E161" s="198"/>
      <c r="F161" s="226"/>
      <c r="G161" s="249"/>
    </row>
    <row r="162" spans="2:7" x14ac:dyDescent="0.35">
      <c r="B162" s="197" t="s">
        <v>625</v>
      </c>
      <c r="C162" s="198" t="s">
        <v>14</v>
      </c>
      <c r="D162" s="198">
        <v>500000</v>
      </c>
      <c r="E162" s="198" t="s">
        <v>626</v>
      </c>
      <c r="F162" s="226" t="s">
        <v>632</v>
      </c>
      <c r="G162" s="249" t="s">
        <v>501</v>
      </c>
    </row>
    <row r="163" spans="2:7" x14ac:dyDescent="0.35">
      <c r="B163" s="197"/>
      <c r="C163" s="198"/>
      <c r="D163" s="198"/>
      <c r="E163" s="198"/>
      <c r="F163" s="226"/>
      <c r="G163" s="249"/>
    </row>
    <row r="164" spans="2:7" x14ac:dyDescent="0.35">
      <c r="B164" s="197" t="s">
        <v>619</v>
      </c>
      <c r="C164" s="198" t="s">
        <v>14</v>
      </c>
      <c r="D164" s="198">
        <v>400000</v>
      </c>
      <c r="E164" s="198" t="s">
        <v>52</v>
      </c>
      <c r="F164" s="226" t="s">
        <v>529</v>
      </c>
      <c r="G164" s="249" t="s">
        <v>586</v>
      </c>
    </row>
    <row r="165" spans="2:7" x14ac:dyDescent="0.35">
      <c r="B165" s="197"/>
      <c r="C165" s="198"/>
      <c r="D165" s="198"/>
      <c r="E165" s="198"/>
      <c r="F165" s="226"/>
      <c r="G165" s="249"/>
    </row>
    <row r="166" spans="2:7" x14ac:dyDescent="0.35">
      <c r="B166" s="197" t="s">
        <v>620</v>
      </c>
      <c r="C166" s="198" t="s">
        <v>14</v>
      </c>
      <c r="D166" s="198">
        <v>4000000</v>
      </c>
      <c r="E166" s="198" t="s">
        <v>621</v>
      </c>
      <c r="F166" s="226" t="s">
        <v>633</v>
      </c>
      <c r="G166" s="249" t="s">
        <v>634</v>
      </c>
    </row>
    <row r="167" spans="2:7" x14ac:dyDescent="0.35">
      <c r="B167" s="197"/>
      <c r="C167" s="198"/>
      <c r="D167" s="198"/>
      <c r="E167" s="198"/>
      <c r="F167" s="226"/>
      <c r="G167" s="249"/>
    </row>
    <row r="168" spans="2:7" ht="29" x14ac:dyDescent="0.35">
      <c r="B168" s="197" t="s">
        <v>627</v>
      </c>
      <c r="C168" s="198" t="s">
        <v>14</v>
      </c>
      <c r="D168" s="198">
        <v>314000</v>
      </c>
      <c r="E168" s="198" t="s">
        <v>45</v>
      </c>
      <c r="F168" s="226" t="s">
        <v>637</v>
      </c>
      <c r="G168" s="249" t="s">
        <v>636</v>
      </c>
    </row>
    <row r="169" spans="2:7" ht="43.5" x14ac:dyDescent="0.35">
      <c r="B169" s="197" t="s">
        <v>627</v>
      </c>
      <c r="C169" s="198" t="s">
        <v>14</v>
      </c>
      <c r="D169" s="198">
        <v>186000</v>
      </c>
      <c r="E169" s="198" t="s">
        <v>45</v>
      </c>
      <c r="F169" s="226" t="s">
        <v>638</v>
      </c>
      <c r="G169" s="249" t="s">
        <v>639</v>
      </c>
    </row>
    <row r="170" spans="2:7" x14ac:dyDescent="0.35">
      <c r="B170" s="197"/>
      <c r="C170" s="198"/>
      <c r="D170" s="198"/>
      <c r="E170" s="198"/>
      <c r="F170" s="226"/>
      <c r="G170" s="249"/>
    </row>
    <row r="171" spans="2:7" ht="29" x14ac:dyDescent="0.35">
      <c r="B171" s="197" t="s">
        <v>628</v>
      </c>
      <c r="C171" s="198" t="s">
        <v>14</v>
      </c>
      <c r="D171" s="198">
        <v>430000</v>
      </c>
      <c r="E171" s="198" t="s">
        <v>629</v>
      </c>
      <c r="F171" s="226" t="s">
        <v>746</v>
      </c>
      <c r="G171" s="249" t="s">
        <v>512</v>
      </c>
    </row>
    <row r="172" spans="2:7" x14ac:dyDescent="0.35">
      <c r="B172" s="197"/>
      <c r="C172" s="198"/>
      <c r="D172" s="198"/>
      <c r="E172" s="198"/>
      <c r="F172" s="226"/>
      <c r="G172" s="249"/>
    </row>
    <row r="173" spans="2:7" x14ac:dyDescent="0.35">
      <c r="B173" s="197" t="s">
        <v>630</v>
      </c>
      <c r="C173" s="198" t="s">
        <v>14</v>
      </c>
      <c r="D173" s="198">
        <v>200000</v>
      </c>
      <c r="E173" s="198" t="s">
        <v>474</v>
      </c>
      <c r="F173" s="226" t="s">
        <v>646</v>
      </c>
      <c r="G173" s="249" t="s">
        <v>644</v>
      </c>
    </row>
    <row r="174" spans="2:7" x14ac:dyDescent="0.35">
      <c r="B174" s="197" t="s">
        <v>630</v>
      </c>
      <c r="C174" s="198" t="s">
        <v>14</v>
      </c>
      <c r="D174" s="198">
        <v>300000</v>
      </c>
      <c r="E174" s="198" t="s">
        <v>474</v>
      </c>
      <c r="F174" s="226" t="s">
        <v>647</v>
      </c>
      <c r="G174" s="249" t="s">
        <v>644</v>
      </c>
    </row>
    <row r="175" spans="2:7" x14ac:dyDescent="0.35">
      <c r="B175" s="197"/>
      <c r="C175" s="198"/>
      <c r="D175" s="198"/>
      <c r="E175" s="198"/>
      <c r="F175" s="226"/>
      <c r="G175" s="249"/>
    </row>
    <row r="176" spans="2:7" ht="29" x14ac:dyDescent="0.35">
      <c r="B176" s="197" t="s">
        <v>631</v>
      </c>
      <c r="C176" s="198" t="s">
        <v>14</v>
      </c>
      <c r="D176" s="198">
        <v>300000</v>
      </c>
      <c r="E176" s="198" t="s">
        <v>45</v>
      </c>
      <c r="F176" s="226" t="s">
        <v>645</v>
      </c>
      <c r="G176" s="249" t="s">
        <v>635</v>
      </c>
    </row>
    <row r="177" spans="2:7" x14ac:dyDescent="0.35">
      <c r="B177" s="197"/>
      <c r="C177" s="198"/>
      <c r="D177" s="198"/>
      <c r="E177" s="198"/>
      <c r="F177" s="226"/>
      <c r="G177" s="249"/>
    </row>
    <row r="178" spans="2:7" x14ac:dyDescent="0.35">
      <c r="B178" s="197" t="s">
        <v>631</v>
      </c>
      <c r="C178" s="198" t="s">
        <v>14</v>
      </c>
      <c r="D178" s="198">
        <v>500000</v>
      </c>
      <c r="E178" s="198" t="s">
        <v>474</v>
      </c>
      <c r="F178" s="226" t="s">
        <v>648</v>
      </c>
      <c r="G178" s="249" t="s">
        <v>649</v>
      </c>
    </row>
    <row r="179" spans="2:7" x14ac:dyDescent="0.35">
      <c r="B179" s="197" t="s">
        <v>631</v>
      </c>
      <c r="C179" s="198" t="s">
        <v>14</v>
      </c>
      <c r="D179" s="198">
        <v>200000</v>
      </c>
      <c r="E179" s="198" t="s">
        <v>474</v>
      </c>
      <c r="F179" s="226" t="s">
        <v>650</v>
      </c>
      <c r="G179" s="249" t="s">
        <v>651</v>
      </c>
    </row>
    <row r="180" spans="2:7" x14ac:dyDescent="0.35">
      <c r="B180" s="197" t="s">
        <v>631</v>
      </c>
      <c r="C180" s="198" t="s">
        <v>14</v>
      </c>
      <c r="D180" s="198">
        <v>700000</v>
      </c>
      <c r="E180" s="198" t="s">
        <v>474</v>
      </c>
      <c r="F180" s="226" t="s">
        <v>654</v>
      </c>
      <c r="G180" s="249" t="s">
        <v>655</v>
      </c>
    </row>
    <row r="181" spans="2:7" ht="15" thickBot="1" x14ac:dyDescent="0.4">
      <c r="B181" s="197"/>
      <c r="C181" s="198"/>
      <c r="D181" s="198"/>
      <c r="E181" s="198"/>
      <c r="F181" s="226"/>
      <c r="G181" s="249"/>
    </row>
    <row r="182" spans="2:7" ht="15" thickBot="1" x14ac:dyDescent="0.4">
      <c r="B182" s="199"/>
      <c r="C182" s="128"/>
      <c r="D182" s="118"/>
      <c r="E182" s="128"/>
      <c r="F182" s="200"/>
      <c r="G182" s="245"/>
    </row>
    <row r="184" spans="2:7" ht="15" thickBot="1" x14ac:dyDescent="0.4"/>
    <row r="185" spans="2:7" ht="21.5" thickBot="1" x14ac:dyDescent="0.4">
      <c r="B185" s="356" t="s">
        <v>747</v>
      </c>
      <c r="C185" s="357"/>
      <c r="D185" s="357"/>
      <c r="E185" s="357"/>
      <c r="F185" s="357"/>
      <c r="G185" s="358"/>
    </row>
    <row r="186" spans="2:7" ht="29.5" thickBot="1" x14ac:dyDescent="0.4">
      <c r="B186" s="51" t="s">
        <v>0</v>
      </c>
      <c r="C186" s="52" t="s">
        <v>13</v>
      </c>
      <c r="D186" s="52" t="s">
        <v>1</v>
      </c>
      <c r="E186" s="52" t="s">
        <v>10</v>
      </c>
      <c r="F186" s="52" t="s">
        <v>2</v>
      </c>
      <c r="G186" s="53" t="s">
        <v>6</v>
      </c>
    </row>
    <row r="187" spans="2:7" x14ac:dyDescent="0.35">
      <c r="B187" s="190"/>
      <c r="C187" s="191"/>
      <c r="D187" s="192"/>
      <c r="E187" s="192"/>
      <c r="F187" s="193"/>
      <c r="G187" s="306"/>
    </row>
    <row r="188" spans="2:7" ht="25" customHeight="1" x14ac:dyDescent="0.35">
      <c r="B188" s="196" t="s">
        <v>658</v>
      </c>
      <c r="C188" s="194" t="s">
        <v>14</v>
      </c>
      <c r="D188" s="194">
        <v>1000000</v>
      </c>
      <c r="E188" s="194" t="s">
        <v>494</v>
      </c>
      <c r="F188" s="226" t="s">
        <v>741</v>
      </c>
      <c r="G188" s="244" t="s">
        <v>735</v>
      </c>
    </row>
    <row r="189" spans="2:7" x14ac:dyDescent="0.35">
      <c r="B189" s="196"/>
      <c r="C189" s="194"/>
      <c r="D189" s="194"/>
      <c r="E189" s="194"/>
      <c r="F189" s="195"/>
      <c r="G189" s="244"/>
    </row>
    <row r="190" spans="2:7" ht="29" x14ac:dyDescent="0.35">
      <c r="B190" s="196" t="s">
        <v>660</v>
      </c>
      <c r="C190" s="194" t="s">
        <v>14</v>
      </c>
      <c r="D190" s="194">
        <v>1000000</v>
      </c>
      <c r="E190" s="194" t="s">
        <v>657</v>
      </c>
      <c r="F190" s="195" t="s">
        <v>686</v>
      </c>
      <c r="G190" s="244" t="s">
        <v>742</v>
      </c>
    </row>
    <row r="191" spans="2:7" x14ac:dyDescent="0.35">
      <c r="B191" s="196"/>
      <c r="C191" s="194"/>
      <c r="D191" s="194"/>
      <c r="E191" s="194"/>
      <c r="F191" s="195"/>
      <c r="G191" s="244"/>
    </row>
    <row r="192" spans="2:7" ht="29" x14ac:dyDescent="0.35">
      <c r="B192" s="217" t="s">
        <v>660</v>
      </c>
      <c r="C192" s="218" t="s">
        <v>14</v>
      </c>
      <c r="D192" s="218">
        <v>100000</v>
      </c>
      <c r="E192" s="218" t="s">
        <v>70</v>
      </c>
      <c r="F192" s="219" t="s">
        <v>697</v>
      </c>
      <c r="G192" s="246" t="s">
        <v>699</v>
      </c>
    </row>
    <row r="193" spans="2:8" x14ac:dyDescent="0.35">
      <c r="B193" s="197"/>
      <c r="C193" s="198"/>
      <c r="D193" s="198"/>
      <c r="E193" s="198"/>
      <c r="F193" s="226"/>
      <c r="G193" s="249"/>
    </row>
    <row r="194" spans="2:8" ht="19.5" customHeight="1" x14ac:dyDescent="0.35">
      <c r="B194" s="217" t="s">
        <v>661</v>
      </c>
      <c r="C194" s="218" t="s">
        <v>14</v>
      </c>
      <c r="D194" s="218">
        <v>5000000</v>
      </c>
      <c r="E194" s="218" t="s">
        <v>474</v>
      </c>
      <c r="F194" s="219" t="s">
        <v>783</v>
      </c>
      <c r="G194" s="246" t="s">
        <v>177</v>
      </c>
    </row>
    <row r="195" spans="2:8" x14ac:dyDescent="0.35">
      <c r="B195" s="197"/>
      <c r="C195" s="198"/>
      <c r="D195" s="198"/>
      <c r="E195" s="198"/>
      <c r="F195" s="226"/>
      <c r="G195" s="249"/>
    </row>
    <row r="196" spans="2:8" ht="29" x14ac:dyDescent="0.35">
      <c r="B196" s="197" t="s">
        <v>662</v>
      </c>
      <c r="C196" s="198" t="s">
        <v>14</v>
      </c>
      <c r="D196" s="198">
        <v>5000000</v>
      </c>
      <c r="E196" s="198" t="s">
        <v>70</v>
      </c>
      <c r="F196" s="226" t="s">
        <v>698</v>
      </c>
      <c r="G196" s="249" t="s">
        <v>736</v>
      </c>
    </row>
    <row r="197" spans="2:8" x14ac:dyDescent="0.35">
      <c r="B197" s="197"/>
      <c r="C197" s="198"/>
      <c r="D197" s="198"/>
      <c r="E197" s="198"/>
      <c r="F197" s="226"/>
      <c r="G197" s="249"/>
    </row>
    <row r="198" spans="2:8" x14ac:dyDescent="0.35">
      <c r="B198" s="217" t="s">
        <v>662</v>
      </c>
      <c r="C198" s="218" t="s">
        <v>14</v>
      </c>
      <c r="D198" s="218">
        <v>2000000</v>
      </c>
      <c r="E198" s="218" t="s">
        <v>333</v>
      </c>
      <c r="F198" s="219" t="s">
        <v>663</v>
      </c>
      <c r="G198" s="246" t="s">
        <v>664</v>
      </c>
    </row>
    <row r="199" spans="2:8" x14ac:dyDescent="0.35">
      <c r="B199" s="197"/>
      <c r="C199" s="198"/>
      <c r="D199" s="198"/>
      <c r="E199" s="198"/>
      <c r="F199" s="226"/>
      <c r="G199" s="249"/>
    </row>
    <row r="200" spans="2:8" ht="24" customHeight="1" x14ac:dyDescent="0.35">
      <c r="B200" s="197" t="s">
        <v>665</v>
      </c>
      <c r="C200" s="198" t="s">
        <v>14</v>
      </c>
      <c r="D200" s="194">
        <v>1000000</v>
      </c>
      <c r="E200" s="198" t="s">
        <v>31</v>
      </c>
      <c r="F200" s="226" t="s">
        <v>643</v>
      </c>
      <c r="G200" s="249" t="s">
        <v>743</v>
      </c>
      <c r="H200" s="250"/>
    </row>
    <row r="201" spans="2:8" x14ac:dyDescent="0.35">
      <c r="B201" s="197"/>
      <c r="C201" s="198"/>
      <c r="D201" s="198"/>
      <c r="E201" s="198"/>
      <c r="F201" s="226"/>
      <c r="G201" s="249"/>
    </row>
    <row r="202" spans="2:8" ht="29" x14ac:dyDescent="0.35">
      <c r="B202" s="197" t="s">
        <v>666</v>
      </c>
      <c r="C202" s="198" t="s">
        <v>14</v>
      </c>
      <c r="D202" s="198">
        <v>430000</v>
      </c>
      <c r="E202" s="198" t="s">
        <v>629</v>
      </c>
      <c r="F202" s="226" t="s">
        <v>695</v>
      </c>
      <c r="G202" s="249" t="s">
        <v>512</v>
      </c>
    </row>
    <row r="203" spans="2:8" x14ac:dyDescent="0.35">
      <c r="B203" s="197"/>
      <c r="C203" s="198"/>
      <c r="D203" s="198"/>
      <c r="E203" s="198"/>
      <c r="F203" s="226"/>
      <c r="G203" s="249"/>
    </row>
    <row r="204" spans="2:8" x14ac:dyDescent="0.35">
      <c r="B204" s="217" t="s">
        <v>666</v>
      </c>
      <c r="C204" s="218" t="s">
        <v>14</v>
      </c>
      <c r="D204" s="218">
        <v>600000</v>
      </c>
      <c r="E204" s="218" t="s">
        <v>486</v>
      </c>
      <c r="F204" s="219" t="s">
        <v>696</v>
      </c>
      <c r="G204" s="246" t="s">
        <v>691</v>
      </c>
    </row>
    <row r="205" spans="2:8" x14ac:dyDescent="0.35">
      <c r="B205" s="197"/>
      <c r="C205" s="198"/>
      <c r="D205" s="198"/>
      <c r="E205" s="198"/>
      <c r="F205" s="226"/>
      <c r="G205" s="249"/>
    </row>
    <row r="206" spans="2:8" x14ac:dyDescent="0.35">
      <c r="B206" s="217" t="s">
        <v>666</v>
      </c>
      <c r="C206" s="218" t="s">
        <v>14</v>
      </c>
      <c r="D206" s="218">
        <v>400000</v>
      </c>
      <c r="E206" s="218" t="s">
        <v>52</v>
      </c>
      <c r="F206" s="219" t="s">
        <v>529</v>
      </c>
      <c r="G206" s="246" t="s">
        <v>669</v>
      </c>
    </row>
    <row r="207" spans="2:8" x14ac:dyDescent="0.35">
      <c r="B207" s="197"/>
      <c r="C207" s="198"/>
      <c r="D207" s="198"/>
      <c r="E207" s="198"/>
      <c r="F207" s="226"/>
      <c r="G207" s="249"/>
    </row>
    <row r="208" spans="2:8" x14ac:dyDescent="0.35">
      <c r="B208" s="217" t="s">
        <v>688</v>
      </c>
      <c r="C208" s="218" t="s">
        <v>14</v>
      </c>
      <c r="D208" s="218">
        <v>500000</v>
      </c>
      <c r="E208" s="218" t="s">
        <v>45</v>
      </c>
      <c r="F208" s="219" t="s">
        <v>713</v>
      </c>
      <c r="G208" s="246" t="s">
        <v>710</v>
      </c>
      <c r="H208" s="251" t="s">
        <v>386</v>
      </c>
    </row>
    <row r="209" spans="2:8" x14ac:dyDescent="0.35">
      <c r="B209" s="197"/>
      <c r="C209" s="198"/>
      <c r="D209" s="198"/>
      <c r="E209" s="198"/>
      <c r="F209" s="226"/>
      <c r="G209" s="249"/>
    </row>
    <row r="210" spans="2:8" x14ac:dyDescent="0.35">
      <c r="B210" s="217" t="s">
        <v>670</v>
      </c>
      <c r="C210" s="218" t="s">
        <v>14</v>
      </c>
      <c r="D210" s="218">
        <v>1000000</v>
      </c>
      <c r="E210" s="218" t="s">
        <v>45</v>
      </c>
      <c r="F210" s="219" t="s">
        <v>693</v>
      </c>
      <c r="G210" s="246" t="s">
        <v>700</v>
      </c>
      <c r="H210" s="251" t="s">
        <v>386</v>
      </c>
    </row>
    <row r="211" spans="2:8" x14ac:dyDescent="0.35">
      <c r="B211" s="197"/>
      <c r="C211" s="198"/>
      <c r="D211" s="198"/>
      <c r="E211" s="198"/>
      <c r="F211" s="226"/>
      <c r="G211" s="249"/>
    </row>
    <row r="212" spans="2:8" ht="29" x14ac:dyDescent="0.35">
      <c r="B212" s="197" t="s">
        <v>670</v>
      </c>
      <c r="C212" s="198" t="s">
        <v>14</v>
      </c>
      <c r="D212" s="198">
        <v>1000000</v>
      </c>
      <c r="E212" s="198" t="s">
        <v>657</v>
      </c>
      <c r="F212" s="226" t="s">
        <v>671</v>
      </c>
      <c r="G212" s="244" t="s">
        <v>742</v>
      </c>
    </row>
    <row r="213" spans="2:8" ht="15" thickBot="1" x14ac:dyDescent="0.4">
      <c r="B213" s="197"/>
      <c r="C213" s="198"/>
      <c r="D213" s="198"/>
      <c r="E213" s="198"/>
      <c r="F213" s="226"/>
      <c r="G213" s="249"/>
    </row>
    <row r="214" spans="2:8" x14ac:dyDescent="0.35">
      <c r="B214" s="220" t="s">
        <v>670</v>
      </c>
      <c r="C214" s="221" t="s">
        <v>14</v>
      </c>
      <c r="D214" s="221">
        <v>2500000</v>
      </c>
      <c r="E214" s="221" t="s">
        <v>486</v>
      </c>
      <c r="F214" s="222" t="s">
        <v>675</v>
      </c>
      <c r="G214" s="373" t="s">
        <v>736</v>
      </c>
    </row>
    <row r="215" spans="2:8" ht="29" x14ac:dyDescent="0.35">
      <c r="B215" s="217" t="s">
        <v>670</v>
      </c>
      <c r="C215" s="218" t="s">
        <v>14</v>
      </c>
      <c r="D215" s="218">
        <v>500000</v>
      </c>
      <c r="E215" s="218" t="s">
        <v>45</v>
      </c>
      <c r="F215" s="219" t="s">
        <v>687</v>
      </c>
      <c r="G215" s="374"/>
    </row>
    <row r="216" spans="2:8" ht="29" x14ac:dyDescent="0.35">
      <c r="B216" s="217" t="s">
        <v>672</v>
      </c>
      <c r="C216" s="218" t="s">
        <v>14</v>
      </c>
      <c r="D216" s="218">
        <v>1000000</v>
      </c>
      <c r="E216" s="218" t="s">
        <v>4</v>
      </c>
      <c r="F216" s="219" t="s">
        <v>673</v>
      </c>
      <c r="G216" s="374"/>
    </row>
    <row r="217" spans="2:8" ht="29.5" thickBot="1" x14ac:dyDescent="0.4">
      <c r="B217" s="223" t="s">
        <v>672</v>
      </c>
      <c r="C217" s="224" t="s">
        <v>14</v>
      </c>
      <c r="D217" s="224">
        <v>1000000</v>
      </c>
      <c r="E217" s="224" t="s">
        <v>4</v>
      </c>
      <c r="F217" s="225" t="s">
        <v>674</v>
      </c>
      <c r="G217" s="375"/>
    </row>
    <row r="218" spans="2:8" x14ac:dyDescent="0.35">
      <c r="B218" s="201"/>
      <c r="C218" s="202"/>
      <c r="D218" s="202"/>
      <c r="E218" s="202"/>
      <c r="F218" s="259"/>
      <c r="G218" s="247"/>
    </row>
    <row r="219" spans="2:8" ht="29" x14ac:dyDescent="0.35">
      <c r="B219" s="197" t="s">
        <v>677</v>
      </c>
      <c r="C219" s="198" t="s">
        <v>14</v>
      </c>
      <c r="D219" s="198">
        <v>1000000</v>
      </c>
      <c r="E219" s="198" t="s">
        <v>494</v>
      </c>
      <c r="F219" s="226" t="s">
        <v>678</v>
      </c>
      <c r="G219" s="249" t="s">
        <v>737</v>
      </c>
    </row>
    <row r="220" spans="2:8" x14ac:dyDescent="0.35">
      <c r="B220" s="197"/>
      <c r="C220" s="198"/>
      <c r="D220" s="198"/>
      <c r="E220" s="198"/>
      <c r="F220" s="226"/>
      <c r="G220" s="249"/>
    </row>
    <row r="221" spans="2:8" x14ac:dyDescent="0.35">
      <c r="B221" s="217" t="s">
        <v>677</v>
      </c>
      <c r="C221" s="218" t="s">
        <v>14</v>
      </c>
      <c r="D221" s="218">
        <v>2700000</v>
      </c>
      <c r="E221" s="218" t="s">
        <v>196</v>
      </c>
      <c r="F221" s="219" t="s">
        <v>680</v>
      </c>
      <c r="G221" s="246" t="s">
        <v>706</v>
      </c>
    </row>
    <row r="222" spans="2:8" x14ac:dyDescent="0.35">
      <c r="B222" s="197"/>
      <c r="C222" s="198"/>
      <c r="D222" s="198"/>
      <c r="E222" s="198"/>
      <c r="F222" s="226"/>
      <c r="G222" s="249"/>
    </row>
    <row r="223" spans="2:8" ht="16.75" customHeight="1" x14ac:dyDescent="0.35">
      <c r="B223" s="197" t="s">
        <v>679</v>
      </c>
      <c r="C223" s="198" t="s">
        <v>14</v>
      </c>
      <c r="D223" s="198">
        <v>200000</v>
      </c>
      <c r="E223" s="198" t="s">
        <v>31</v>
      </c>
      <c r="F223" s="226" t="s">
        <v>709</v>
      </c>
      <c r="G223" s="249" t="s">
        <v>738</v>
      </c>
    </row>
    <row r="224" spans="2:8" x14ac:dyDescent="0.35">
      <c r="B224" s="197"/>
      <c r="C224" s="198"/>
      <c r="D224" s="198"/>
      <c r="E224" s="198"/>
      <c r="F224" s="226"/>
      <c r="G224" s="249"/>
    </row>
    <row r="225" spans="2:8" ht="29" x14ac:dyDescent="0.35">
      <c r="B225" s="217" t="s">
        <v>707</v>
      </c>
      <c r="C225" s="218" t="s">
        <v>14</v>
      </c>
      <c r="D225" s="218">
        <v>450000</v>
      </c>
      <c r="E225" s="218" t="s">
        <v>486</v>
      </c>
      <c r="F225" s="219" t="s">
        <v>690</v>
      </c>
      <c r="G225" s="246" t="s">
        <v>689</v>
      </c>
    </row>
    <row r="226" spans="2:8" x14ac:dyDescent="0.35">
      <c r="B226" s="197"/>
      <c r="C226" s="198"/>
      <c r="D226" s="198"/>
      <c r="E226" s="198"/>
      <c r="F226" s="226"/>
      <c r="G226" s="249"/>
    </row>
    <row r="227" spans="2:8" ht="22" customHeight="1" x14ac:dyDescent="0.35">
      <c r="B227" s="197" t="s">
        <v>718</v>
      </c>
      <c r="C227" s="198" t="s">
        <v>14</v>
      </c>
      <c r="D227" s="198">
        <v>2500000</v>
      </c>
      <c r="E227" s="198" t="s">
        <v>14</v>
      </c>
      <c r="F227" s="226" t="s">
        <v>719</v>
      </c>
      <c r="G227" s="249" t="s">
        <v>739</v>
      </c>
    </row>
    <row r="228" spans="2:8" x14ac:dyDescent="0.35">
      <c r="B228" s="197"/>
      <c r="C228" s="198"/>
      <c r="D228" s="198"/>
      <c r="E228" s="198"/>
      <c r="F228" s="226"/>
      <c r="G228" s="249"/>
    </row>
    <row r="229" spans="2:8" ht="29" x14ac:dyDescent="0.35">
      <c r="B229" s="197" t="s">
        <v>681</v>
      </c>
      <c r="C229" s="198" t="s">
        <v>14</v>
      </c>
      <c r="D229" s="198">
        <v>500000</v>
      </c>
      <c r="E229" s="198" t="s">
        <v>31</v>
      </c>
      <c r="F229" s="226" t="s">
        <v>740</v>
      </c>
      <c r="G229" s="249" t="s">
        <v>744</v>
      </c>
      <c r="H229" s="250"/>
    </row>
    <row r="230" spans="2:8" x14ac:dyDescent="0.35">
      <c r="B230" s="197"/>
      <c r="C230" s="198"/>
      <c r="D230" s="198"/>
      <c r="E230" s="198"/>
      <c r="F230" s="226"/>
      <c r="G230" s="249"/>
    </row>
    <row r="231" spans="2:8" ht="29" x14ac:dyDescent="0.35">
      <c r="B231" s="197" t="s">
        <v>681</v>
      </c>
      <c r="C231" s="198" t="s">
        <v>14</v>
      </c>
      <c r="D231" s="198">
        <v>250000</v>
      </c>
      <c r="E231" s="198" t="s">
        <v>31</v>
      </c>
      <c r="F231" s="226" t="s">
        <v>692</v>
      </c>
      <c r="G231" s="249" t="s">
        <v>745</v>
      </c>
      <c r="H231" s="250"/>
    </row>
    <row r="232" spans="2:8" x14ac:dyDescent="0.35">
      <c r="B232" s="197"/>
      <c r="C232" s="198"/>
      <c r="D232" s="198"/>
      <c r="E232" s="198"/>
      <c r="F232" s="226"/>
      <c r="G232" s="249"/>
    </row>
    <row r="233" spans="2:8" x14ac:dyDescent="0.35">
      <c r="B233" s="217" t="s">
        <v>682</v>
      </c>
      <c r="C233" s="218" t="s">
        <v>14</v>
      </c>
      <c r="D233" s="218">
        <v>500000</v>
      </c>
      <c r="E233" s="218" t="s">
        <v>52</v>
      </c>
      <c r="F233" s="219" t="s">
        <v>529</v>
      </c>
      <c r="G233" s="246" t="s">
        <v>683</v>
      </c>
    </row>
    <row r="234" spans="2:8" x14ac:dyDescent="0.35">
      <c r="B234" s="203"/>
      <c r="C234" s="204"/>
      <c r="D234" s="204"/>
      <c r="E234" s="204"/>
      <c r="F234" s="78"/>
      <c r="G234" s="248"/>
    </row>
    <row r="235" spans="2:8" ht="16.5" customHeight="1" x14ac:dyDescent="0.35">
      <c r="B235" s="217" t="s">
        <v>684</v>
      </c>
      <c r="C235" s="218" t="s">
        <v>14</v>
      </c>
      <c r="D235" s="218">
        <v>515000</v>
      </c>
      <c r="E235" s="218" t="s">
        <v>486</v>
      </c>
      <c r="F235" s="219" t="s">
        <v>694</v>
      </c>
      <c r="G235" s="246" t="s">
        <v>691</v>
      </c>
    </row>
    <row r="236" spans="2:8" ht="15" thickBot="1" x14ac:dyDescent="0.4">
      <c r="B236" s="197"/>
      <c r="C236" s="198"/>
      <c r="D236" s="198"/>
      <c r="E236" s="198"/>
      <c r="F236" s="226"/>
      <c r="G236" s="249"/>
    </row>
    <row r="237" spans="2:8" ht="15" thickBot="1" x14ac:dyDescent="0.4">
      <c r="B237" s="199"/>
      <c r="C237" s="128"/>
      <c r="D237" s="118"/>
      <c r="E237" s="128"/>
      <c r="F237" s="200"/>
      <c r="G237" s="245"/>
    </row>
    <row r="239" spans="2:8" ht="15" thickBot="1" x14ac:dyDescent="0.4"/>
    <row r="240" spans="2:8" ht="21.5" thickBot="1" x14ac:dyDescent="0.4">
      <c r="B240" s="356" t="s">
        <v>92</v>
      </c>
      <c r="C240" s="357"/>
      <c r="D240" s="357"/>
      <c r="E240" s="357"/>
      <c r="F240" s="357"/>
      <c r="G240" s="358"/>
    </row>
    <row r="241" spans="2:7" ht="29.5" thickBot="1" x14ac:dyDescent="0.4">
      <c r="B241" s="1" t="s">
        <v>0</v>
      </c>
      <c r="C241" s="2" t="s">
        <v>13</v>
      </c>
      <c r="D241" s="2" t="s">
        <v>1</v>
      </c>
      <c r="E241" s="2" t="s">
        <v>10</v>
      </c>
      <c r="F241" s="2" t="s">
        <v>2</v>
      </c>
      <c r="G241" s="3" t="s">
        <v>6</v>
      </c>
    </row>
    <row r="242" spans="2:7" x14ac:dyDescent="0.35">
      <c r="B242" s="7"/>
      <c r="C242" s="8"/>
      <c r="D242" s="8"/>
      <c r="E242" s="8"/>
      <c r="F242" s="31"/>
      <c r="G242" s="189"/>
    </row>
    <row r="243" spans="2:7" x14ac:dyDescent="0.35">
      <c r="B243" s="7"/>
      <c r="C243" s="8"/>
      <c r="D243" s="8"/>
      <c r="E243" s="8"/>
      <c r="F243" s="31"/>
      <c r="G243" s="189"/>
    </row>
    <row r="244" spans="2:7" x14ac:dyDescent="0.35">
      <c r="B244" s="196" t="s">
        <v>659</v>
      </c>
      <c r="C244" s="8" t="s">
        <v>14</v>
      </c>
      <c r="D244" s="8">
        <v>950000</v>
      </c>
      <c r="E244" s="8" t="s">
        <v>45</v>
      </c>
      <c r="F244" s="82" t="s">
        <v>62</v>
      </c>
      <c r="G244" s="189"/>
    </row>
    <row r="245" spans="2:7" x14ac:dyDescent="0.35">
      <c r="B245" s="196" t="s">
        <v>660</v>
      </c>
      <c r="C245" s="8" t="s">
        <v>14</v>
      </c>
      <c r="D245" s="8">
        <v>1000000</v>
      </c>
      <c r="E245" s="8" t="s">
        <v>45</v>
      </c>
      <c r="F245" s="82" t="s">
        <v>62</v>
      </c>
      <c r="G245" s="189"/>
    </row>
    <row r="246" spans="2:7" x14ac:dyDescent="0.35">
      <c r="B246" s="196" t="s">
        <v>665</v>
      </c>
      <c r="C246" s="8" t="s">
        <v>14</v>
      </c>
      <c r="D246" s="8">
        <v>1000000</v>
      </c>
      <c r="E246" s="8" t="s">
        <v>45</v>
      </c>
      <c r="F246" s="82" t="s">
        <v>62</v>
      </c>
      <c r="G246" s="189"/>
    </row>
    <row r="247" spans="2:7" x14ac:dyDescent="0.35">
      <c r="B247" s="196" t="s">
        <v>725</v>
      </c>
      <c r="C247" s="8" t="s">
        <v>14</v>
      </c>
      <c r="D247" s="8">
        <v>1000000</v>
      </c>
      <c r="E247" s="8" t="s">
        <v>45</v>
      </c>
      <c r="F247" s="82" t="s">
        <v>62</v>
      </c>
      <c r="G247" s="189"/>
    </row>
    <row r="248" spans="2:7" x14ac:dyDescent="0.35">
      <c r="B248" s="196" t="s">
        <v>679</v>
      </c>
      <c r="C248" s="8" t="s">
        <v>14</v>
      </c>
      <c r="D248" s="8">
        <v>1200000</v>
      </c>
      <c r="E248" s="8" t="s">
        <v>45</v>
      </c>
      <c r="F248" s="82" t="s">
        <v>62</v>
      </c>
      <c r="G248" s="189"/>
    </row>
    <row r="249" spans="2:7" x14ac:dyDescent="0.35">
      <c r="B249" s="196" t="s">
        <v>708</v>
      </c>
      <c r="C249" s="8" t="s">
        <v>14</v>
      </c>
      <c r="D249" s="8">
        <f>300000+887400+840000</f>
        <v>2027400</v>
      </c>
      <c r="E249" s="8" t="s">
        <v>45</v>
      </c>
      <c r="F249" s="82" t="s">
        <v>62</v>
      </c>
      <c r="G249" s="189"/>
    </row>
    <row r="250" spans="2:7" x14ac:dyDescent="0.35">
      <c r="B250" s="7" t="s">
        <v>820</v>
      </c>
      <c r="C250" s="8" t="s">
        <v>14</v>
      </c>
      <c r="D250" s="8">
        <v>14000</v>
      </c>
      <c r="E250" s="8" t="s">
        <v>45</v>
      </c>
      <c r="F250" s="82" t="s">
        <v>840</v>
      </c>
      <c r="G250" s="189"/>
    </row>
    <row r="251" spans="2:7" ht="15" thickBot="1" x14ac:dyDescent="0.4">
      <c r="B251" s="7"/>
      <c r="C251" s="8"/>
      <c r="D251" s="8"/>
      <c r="E251" s="8"/>
      <c r="F251" s="31"/>
      <c r="G251" s="189"/>
    </row>
    <row r="252" spans="2:7" ht="15" thickBot="1" x14ac:dyDescent="0.4">
      <c r="B252" s="368" t="s">
        <v>15</v>
      </c>
      <c r="C252" s="369"/>
      <c r="D252" s="227">
        <f>SUM(D242:D251)</f>
        <v>7191400</v>
      </c>
      <c r="E252" s="227"/>
      <c r="F252" s="228"/>
      <c r="G252" s="53"/>
    </row>
    <row r="253" spans="2:7" x14ac:dyDescent="0.35">
      <c r="B253" s="55"/>
      <c r="C253" s="56"/>
      <c r="D253" s="56"/>
      <c r="E253" s="56"/>
      <c r="F253" s="236"/>
      <c r="G253" s="307"/>
    </row>
    <row r="254" spans="2:7" x14ac:dyDescent="0.35">
      <c r="B254" s="57"/>
      <c r="C254" s="54"/>
      <c r="D254" s="54"/>
      <c r="E254" s="54"/>
      <c r="F254" s="231"/>
      <c r="G254" s="300"/>
    </row>
    <row r="255" spans="2:7" ht="29" x14ac:dyDescent="0.35">
      <c r="B255" s="57" t="s">
        <v>665</v>
      </c>
      <c r="C255" s="54" t="s">
        <v>14</v>
      </c>
      <c r="D255" s="194">
        <v>204000</v>
      </c>
      <c r="E255" s="232">
        <v>6.1000000000000004E-3</v>
      </c>
      <c r="F255" s="195" t="s">
        <v>667</v>
      </c>
      <c r="G255" s="244" t="s">
        <v>668</v>
      </c>
    </row>
    <row r="256" spans="2:7" ht="43.5" x14ac:dyDescent="0.35">
      <c r="B256" s="57" t="s">
        <v>665</v>
      </c>
      <c r="C256" s="54" t="s">
        <v>14</v>
      </c>
      <c r="D256" s="194">
        <v>110000</v>
      </c>
      <c r="E256" s="232">
        <v>1E-3</v>
      </c>
      <c r="F256" s="195" t="s">
        <v>714</v>
      </c>
      <c r="G256" s="244" t="s">
        <v>685</v>
      </c>
    </row>
    <row r="257" spans="2:7" ht="43.5" x14ac:dyDescent="0.35">
      <c r="B257" s="57" t="s">
        <v>665</v>
      </c>
      <c r="C257" s="54" t="s">
        <v>14</v>
      </c>
      <c r="D257" s="194">
        <v>572500</v>
      </c>
      <c r="E257" s="232">
        <v>5.0000000000000001E-3</v>
      </c>
      <c r="F257" s="195" t="s">
        <v>715</v>
      </c>
      <c r="G257" s="244" t="s">
        <v>721</v>
      </c>
    </row>
    <row r="258" spans="2:7" ht="17.5" customHeight="1" x14ac:dyDescent="0.35">
      <c r="B258" s="57" t="s">
        <v>665</v>
      </c>
      <c r="C258" s="54" t="s">
        <v>14</v>
      </c>
      <c r="D258" s="194">
        <v>63500</v>
      </c>
      <c r="E258" s="232">
        <v>2.5000000000000001E-3</v>
      </c>
      <c r="F258" s="233" t="s">
        <v>716</v>
      </c>
      <c r="G258" s="244"/>
    </row>
    <row r="259" spans="2:7" ht="29" x14ac:dyDescent="0.35">
      <c r="B259" s="57" t="s">
        <v>665</v>
      </c>
      <c r="C259" s="54" t="s">
        <v>14</v>
      </c>
      <c r="D259" s="194">
        <v>1000000</v>
      </c>
      <c r="E259" s="234">
        <v>0.02</v>
      </c>
      <c r="F259" s="195" t="s">
        <v>711</v>
      </c>
      <c r="G259" s="244" t="s">
        <v>711</v>
      </c>
    </row>
    <row r="260" spans="2:7" ht="16.5" customHeight="1" x14ac:dyDescent="0.35">
      <c r="B260" s="57" t="s">
        <v>665</v>
      </c>
      <c r="C260" s="54" t="s">
        <v>14</v>
      </c>
      <c r="D260" s="54">
        <v>362000</v>
      </c>
      <c r="E260" s="194"/>
      <c r="F260" s="233" t="s">
        <v>717</v>
      </c>
      <c r="G260" s="244" t="s">
        <v>720</v>
      </c>
    </row>
    <row r="261" spans="2:7" ht="29" x14ac:dyDescent="0.35">
      <c r="B261" s="57" t="s">
        <v>665</v>
      </c>
      <c r="C261" s="54" t="s">
        <v>14</v>
      </c>
      <c r="D261" s="54">
        <v>403000</v>
      </c>
      <c r="E261" s="234">
        <v>0.01</v>
      </c>
      <c r="F261" s="195" t="s">
        <v>727</v>
      </c>
      <c r="G261" s="244" t="s">
        <v>722</v>
      </c>
    </row>
    <row r="262" spans="2:7" ht="18" customHeight="1" x14ac:dyDescent="0.35">
      <c r="B262" s="57" t="s">
        <v>665</v>
      </c>
      <c r="C262" s="54" t="s">
        <v>14</v>
      </c>
      <c r="D262" s="54">
        <v>235000</v>
      </c>
      <c r="E262" s="194"/>
      <c r="F262" s="235" t="s">
        <v>723</v>
      </c>
      <c r="G262" s="300" t="s">
        <v>724</v>
      </c>
    </row>
    <row r="263" spans="2:7" ht="24" customHeight="1" x14ac:dyDescent="0.35">
      <c r="B263" s="197" t="s">
        <v>676</v>
      </c>
      <c r="C263" s="198" t="s">
        <v>14</v>
      </c>
      <c r="D263" s="198">
        <v>1000000</v>
      </c>
      <c r="E263" s="198"/>
      <c r="F263" s="226" t="s">
        <v>726</v>
      </c>
      <c r="G263" s="249" t="s">
        <v>712</v>
      </c>
    </row>
    <row r="264" spans="2:7" x14ac:dyDescent="0.35">
      <c r="B264" s="57"/>
      <c r="C264" s="54"/>
      <c r="D264" s="54"/>
      <c r="E264" s="194"/>
      <c r="F264" s="235"/>
      <c r="G264" s="300"/>
    </row>
    <row r="265" spans="2:7" ht="43.5" x14ac:dyDescent="0.35">
      <c r="B265" s="57" t="s">
        <v>728</v>
      </c>
      <c r="C265" s="54" t="s">
        <v>14</v>
      </c>
      <c r="D265" s="54">
        <v>529000</v>
      </c>
      <c r="E265" s="232">
        <v>6.1000000000000004E-3</v>
      </c>
      <c r="F265" s="242" t="s">
        <v>731</v>
      </c>
      <c r="G265" s="300" t="s">
        <v>668</v>
      </c>
    </row>
    <row r="266" spans="2:7" ht="43.5" x14ac:dyDescent="0.35">
      <c r="B266" s="57" t="s">
        <v>728</v>
      </c>
      <c r="C266" s="54" t="s">
        <v>14</v>
      </c>
      <c r="D266" s="54">
        <v>250000</v>
      </c>
      <c r="E266" s="232">
        <v>2.5000000000000001E-3</v>
      </c>
      <c r="F266" s="242" t="s">
        <v>732</v>
      </c>
      <c r="G266" s="300" t="s">
        <v>729</v>
      </c>
    </row>
    <row r="267" spans="2:7" ht="43.5" x14ac:dyDescent="0.35">
      <c r="B267" s="57" t="s">
        <v>728</v>
      </c>
      <c r="C267" s="54" t="s">
        <v>14</v>
      </c>
      <c r="D267" s="54">
        <v>421000</v>
      </c>
      <c r="E267" s="232">
        <v>5.0000000000000001E-3</v>
      </c>
      <c r="F267" s="242" t="s">
        <v>733</v>
      </c>
      <c r="G267" s="300" t="s">
        <v>730</v>
      </c>
    </row>
    <row r="268" spans="2:7" x14ac:dyDescent="0.35">
      <c r="B268" s="57"/>
      <c r="C268" s="54"/>
      <c r="D268" s="54"/>
      <c r="E268" s="194"/>
      <c r="F268" s="235"/>
      <c r="G268" s="300"/>
    </row>
    <row r="269" spans="2:7" x14ac:dyDescent="0.35">
      <c r="B269" s="57"/>
      <c r="C269" s="54"/>
      <c r="D269" s="54"/>
      <c r="E269" s="194"/>
      <c r="F269" s="235"/>
      <c r="G269" s="300"/>
    </row>
    <row r="270" spans="2:7" x14ac:dyDescent="0.35">
      <c r="B270" s="57"/>
      <c r="C270" s="54"/>
      <c r="D270" s="54"/>
      <c r="E270" s="194"/>
      <c r="F270" s="235"/>
      <c r="G270" s="300"/>
    </row>
    <row r="271" spans="2:7" x14ac:dyDescent="0.35">
      <c r="B271" s="57"/>
      <c r="C271" s="54"/>
      <c r="D271" s="54"/>
      <c r="E271" s="194"/>
      <c r="F271" s="235"/>
      <c r="G271" s="300"/>
    </row>
    <row r="272" spans="2:7" x14ac:dyDescent="0.35">
      <c r="B272" s="57"/>
      <c r="C272" s="54"/>
      <c r="D272" s="54"/>
      <c r="E272" s="194"/>
      <c r="F272" s="235"/>
      <c r="G272" s="300"/>
    </row>
    <row r="273" spans="2:7" ht="15" thickBot="1" x14ac:dyDescent="0.4">
      <c r="B273" s="239"/>
      <c r="C273" s="240"/>
      <c r="D273" s="240"/>
      <c r="E273" s="240"/>
      <c r="F273" s="241"/>
      <c r="G273" s="308"/>
    </row>
    <row r="274" spans="2:7" ht="15" thickBot="1" x14ac:dyDescent="0.4">
      <c r="B274" s="370" t="s">
        <v>24</v>
      </c>
      <c r="C274" s="371"/>
      <c r="D274" s="229">
        <f>SUM(D255:D273)</f>
        <v>5150000</v>
      </c>
      <c r="E274" s="229"/>
      <c r="F274" s="230"/>
      <c r="G274" s="309"/>
    </row>
    <row r="275" spans="2:7" ht="15" thickBot="1" x14ac:dyDescent="0.4">
      <c r="B275" s="7"/>
      <c r="C275" s="8"/>
      <c r="D275" s="8"/>
      <c r="E275" s="8"/>
      <c r="F275" s="31"/>
      <c r="G275" s="189"/>
    </row>
    <row r="276" spans="2:7" ht="19" thickBot="1" x14ac:dyDescent="0.4">
      <c r="B276" s="363" t="s">
        <v>734</v>
      </c>
      <c r="C276" s="364"/>
      <c r="D276" s="33">
        <f>+D252-D274</f>
        <v>2041400</v>
      </c>
      <c r="E276" s="33"/>
      <c r="F276" s="34"/>
      <c r="G276" s="304"/>
    </row>
    <row r="280" spans="2:7" ht="15" thickBot="1" x14ac:dyDescent="0.4"/>
    <row r="281" spans="2:7" ht="21.5" thickBot="1" x14ac:dyDescent="0.4">
      <c r="B281" s="356" t="s">
        <v>782</v>
      </c>
      <c r="C281" s="357"/>
      <c r="D281" s="357"/>
      <c r="E281" s="357"/>
      <c r="F281" s="357"/>
      <c r="G281" s="358"/>
    </row>
    <row r="282" spans="2:7" ht="29.5" thickBot="1" x14ac:dyDescent="0.4">
      <c r="B282" s="51" t="s">
        <v>0</v>
      </c>
      <c r="C282" s="52" t="s">
        <v>13</v>
      </c>
      <c r="D282" s="52" t="s">
        <v>1</v>
      </c>
      <c r="E282" s="52" t="s">
        <v>10</v>
      </c>
      <c r="F282" s="52" t="s">
        <v>2</v>
      </c>
      <c r="G282" s="53" t="s">
        <v>6</v>
      </c>
    </row>
    <row r="283" spans="2:7" x14ac:dyDescent="0.35">
      <c r="B283" s="190"/>
      <c r="C283" s="191"/>
      <c r="D283" s="192"/>
      <c r="E283" s="192"/>
      <c r="F283" s="193"/>
      <c r="G283" s="306"/>
    </row>
    <row r="284" spans="2:7" ht="29" x14ac:dyDescent="0.35">
      <c r="B284" s="196" t="s">
        <v>749</v>
      </c>
      <c r="C284" s="194" t="s">
        <v>14</v>
      </c>
      <c r="D284" s="194">
        <v>600000</v>
      </c>
      <c r="E284" s="194" t="s">
        <v>750</v>
      </c>
      <c r="F284" s="226" t="s">
        <v>769</v>
      </c>
      <c r="G284" s="244" t="s">
        <v>777</v>
      </c>
    </row>
    <row r="285" spans="2:7" x14ac:dyDescent="0.35">
      <c r="B285" s="196"/>
      <c r="C285" s="194"/>
      <c r="D285" s="194"/>
      <c r="E285" s="194"/>
      <c r="F285" s="226"/>
      <c r="G285" s="244"/>
    </row>
    <row r="286" spans="2:7" ht="16.5" customHeight="1" x14ac:dyDescent="0.35">
      <c r="B286" s="196" t="s">
        <v>751</v>
      </c>
      <c r="C286" s="194" t="s">
        <v>14</v>
      </c>
      <c r="D286" s="194">
        <v>700000</v>
      </c>
      <c r="E286" s="194" t="s">
        <v>31</v>
      </c>
      <c r="F286" s="226" t="s">
        <v>775</v>
      </c>
      <c r="G286" s="244" t="s">
        <v>776</v>
      </c>
    </row>
    <row r="287" spans="2:7" x14ac:dyDescent="0.35">
      <c r="B287" s="196"/>
      <c r="C287" s="194"/>
      <c r="D287" s="194"/>
      <c r="E287" s="194"/>
      <c r="F287" s="226"/>
      <c r="G287" s="244"/>
    </row>
    <row r="288" spans="2:7" x14ac:dyDescent="0.35">
      <c r="B288" s="196" t="s">
        <v>751</v>
      </c>
      <c r="C288" s="194" t="s">
        <v>14</v>
      </c>
      <c r="D288" s="194">
        <v>500000</v>
      </c>
      <c r="E288" s="194" t="s">
        <v>52</v>
      </c>
      <c r="F288" s="195" t="s">
        <v>529</v>
      </c>
      <c r="G288" s="244" t="s">
        <v>683</v>
      </c>
    </row>
    <row r="289" spans="2:7" x14ac:dyDescent="0.35">
      <c r="B289" s="196"/>
      <c r="C289" s="194"/>
      <c r="D289" s="194"/>
      <c r="E289" s="194"/>
      <c r="F289" s="226"/>
      <c r="G289" s="249"/>
    </row>
    <row r="290" spans="2:7" x14ac:dyDescent="0.35">
      <c r="B290" s="196" t="s">
        <v>752</v>
      </c>
      <c r="C290" s="194" t="s">
        <v>14</v>
      </c>
      <c r="D290" s="194">
        <v>500000</v>
      </c>
      <c r="E290" s="194" t="s">
        <v>45</v>
      </c>
      <c r="F290" s="226" t="s">
        <v>693</v>
      </c>
      <c r="G290" s="249" t="s">
        <v>700</v>
      </c>
    </row>
    <row r="291" spans="2:7" x14ac:dyDescent="0.35">
      <c r="B291" s="196"/>
      <c r="C291" s="194"/>
      <c r="D291" s="194"/>
      <c r="E291" s="194"/>
      <c r="F291" s="226"/>
      <c r="G291" s="249"/>
    </row>
    <row r="292" spans="2:7" ht="22.5" customHeight="1" x14ac:dyDescent="0.35">
      <c r="B292" s="196" t="s">
        <v>753</v>
      </c>
      <c r="C292" s="194" t="s">
        <v>14</v>
      </c>
      <c r="D292" s="194">
        <v>2000000</v>
      </c>
      <c r="E292" s="194" t="s">
        <v>657</v>
      </c>
      <c r="F292" s="195" t="s">
        <v>778</v>
      </c>
      <c r="G292" s="244" t="s">
        <v>742</v>
      </c>
    </row>
    <row r="293" spans="2:7" x14ac:dyDescent="0.35">
      <c r="B293" s="197"/>
      <c r="C293" s="198"/>
      <c r="D293" s="198"/>
      <c r="E293" s="198"/>
      <c r="F293" s="226"/>
      <c r="G293" s="249"/>
    </row>
    <row r="294" spans="2:7" ht="20.5" customHeight="1" x14ac:dyDescent="0.35">
      <c r="B294" s="252" t="s">
        <v>754</v>
      </c>
      <c r="C294" s="253" t="s">
        <v>14</v>
      </c>
      <c r="D294" s="253">
        <v>500000</v>
      </c>
      <c r="E294" s="253" t="s">
        <v>755</v>
      </c>
      <c r="F294" s="254" t="s">
        <v>756</v>
      </c>
      <c r="G294" s="255" t="s">
        <v>784</v>
      </c>
    </row>
    <row r="295" spans="2:7" x14ac:dyDescent="0.35">
      <c r="B295" s="197"/>
      <c r="C295" s="198"/>
      <c r="D295" s="198"/>
      <c r="E295" s="198"/>
      <c r="F295" s="226"/>
      <c r="G295" s="249"/>
    </row>
    <row r="296" spans="2:7" ht="29" x14ac:dyDescent="0.35">
      <c r="B296" s="197" t="s">
        <v>757</v>
      </c>
      <c r="C296" s="198" t="s">
        <v>14</v>
      </c>
      <c r="D296" s="198">
        <v>2000000</v>
      </c>
      <c r="E296" s="198" t="s">
        <v>196</v>
      </c>
      <c r="F296" s="226" t="s">
        <v>762</v>
      </c>
      <c r="G296" s="249" t="s">
        <v>760</v>
      </c>
    </row>
    <row r="297" spans="2:7" x14ac:dyDescent="0.35">
      <c r="B297" s="197"/>
      <c r="C297" s="198"/>
      <c r="D297" s="198"/>
      <c r="E297" s="198"/>
      <c r="F297" s="226"/>
      <c r="G297" s="249"/>
    </row>
    <row r="298" spans="2:7" ht="29" x14ac:dyDescent="0.35">
      <c r="B298" s="197" t="s">
        <v>758</v>
      </c>
      <c r="C298" s="198" t="s">
        <v>14</v>
      </c>
      <c r="D298" s="198">
        <v>5000000</v>
      </c>
      <c r="E298" s="198" t="s">
        <v>70</v>
      </c>
      <c r="F298" s="226" t="s">
        <v>698</v>
      </c>
      <c r="G298" s="249" t="s">
        <v>736</v>
      </c>
    </row>
    <row r="299" spans="2:7" ht="20.5" customHeight="1" x14ac:dyDescent="0.35">
      <c r="B299" s="203"/>
      <c r="C299" s="204"/>
      <c r="D299" s="204"/>
      <c r="E299" s="204"/>
      <c r="F299" s="78"/>
      <c r="G299" s="248"/>
    </row>
    <row r="300" spans="2:7" ht="20.5" customHeight="1" x14ac:dyDescent="0.35">
      <c r="B300" s="197" t="s">
        <v>774</v>
      </c>
      <c r="C300" s="198" t="s">
        <v>779</v>
      </c>
      <c r="D300" s="198">
        <v>200000</v>
      </c>
      <c r="E300" s="198" t="s">
        <v>45</v>
      </c>
      <c r="F300" s="226" t="s">
        <v>781</v>
      </c>
      <c r="G300" s="249" t="s">
        <v>780</v>
      </c>
    </row>
    <row r="301" spans="2:7" ht="20.5" customHeight="1" x14ac:dyDescent="0.35">
      <c r="B301" s="197"/>
      <c r="C301" s="204"/>
      <c r="D301" s="198"/>
      <c r="E301" s="198"/>
      <c r="F301" s="226"/>
      <c r="G301" s="249"/>
    </row>
    <row r="302" spans="2:7" ht="20.5" customHeight="1" x14ac:dyDescent="0.35">
      <c r="B302" s="197" t="s">
        <v>774</v>
      </c>
      <c r="C302" s="198" t="s">
        <v>779</v>
      </c>
      <c r="D302" s="198">
        <v>400000</v>
      </c>
      <c r="E302" s="198" t="s">
        <v>45</v>
      </c>
      <c r="F302" s="226" t="s">
        <v>713</v>
      </c>
      <c r="G302" s="249" t="s">
        <v>710</v>
      </c>
    </row>
    <row r="303" spans="2:7" ht="20.5" customHeight="1" x14ac:dyDescent="0.35">
      <c r="B303" s="197"/>
      <c r="C303" s="204"/>
      <c r="D303" s="204"/>
      <c r="E303" s="204"/>
      <c r="F303" s="78"/>
      <c r="G303" s="248"/>
    </row>
    <row r="304" spans="2:7" ht="29" x14ac:dyDescent="0.35">
      <c r="B304" s="197" t="s">
        <v>759</v>
      </c>
      <c r="C304" s="198" t="s">
        <v>14</v>
      </c>
      <c r="D304" s="198">
        <v>200000</v>
      </c>
      <c r="E304" s="198" t="s">
        <v>494</v>
      </c>
      <c r="F304" s="226" t="s">
        <v>763</v>
      </c>
      <c r="G304" s="249" t="s">
        <v>761</v>
      </c>
    </row>
    <row r="305" spans="2:7" x14ac:dyDescent="0.35">
      <c r="B305" s="197"/>
      <c r="C305" s="198"/>
      <c r="D305" s="198"/>
      <c r="E305" s="198"/>
      <c r="F305" s="226"/>
      <c r="G305" s="249"/>
    </row>
    <row r="306" spans="2:7" ht="23.5" customHeight="1" x14ac:dyDescent="0.35">
      <c r="B306" s="197" t="s">
        <v>759</v>
      </c>
      <c r="C306" s="198" t="s">
        <v>14</v>
      </c>
      <c r="D306" s="198">
        <v>35000</v>
      </c>
      <c r="E306" s="198" t="s">
        <v>494</v>
      </c>
      <c r="F306" s="226" t="s">
        <v>764</v>
      </c>
      <c r="G306" s="249" t="s">
        <v>550</v>
      </c>
    </row>
    <row r="307" spans="2:7" x14ac:dyDescent="0.35">
      <c r="B307" s="197"/>
      <c r="C307" s="198"/>
      <c r="D307" s="198"/>
      <c r="E307" s="198"/>
      <c r="F307" s="226"/>
      <c r="G307" s="249"/>
    </row>
    <row r="308" spans="2:7" ht="22" customHeight="1" x14ac:dyDescent="0.35">
      <c r="B308" s="197" t="s">
        <v>759</v>
      </c>
      <c r="C308" s="198" t="s">
        <v>14</v>
      </c>
      <c r="D308" s="198">
        <v>20000</v>
      </c>
      <c r="E308" s="198" t="s">
        <v>494</v>
      </c>
      <c r="F308" s="226" t="s">
        <v>765</v>
      </c>
      <c r="G308" s="249" t="s">
        <v>770</v>
      </c>
    </row>
    <row r="309" spans="2:7" x14ac:dyDescent="0.35">
      <c r="B309" s="197"/>
      <c r="C309" s="198"/>
      <c r="D309" s="198"/>
      <c r="E309" s="198"/>
      <c r="F309" s="226"/>
      <c r="G309" s="249"/>
    </row>
    <row r="310" spans="2:7" ht="21.5" customHeight="1" x14ac:dyDescent="0.35">
      <c r="B310" s="197" t="s">
        <v>759</v>
      </c>
      <c r="C310" s="198" t="s">
        <v>14</v>
      </c>
      <c r="D310" s="198">
        <v>5000</v>
      </c>
      <c r="E310" s="198" t="s">
        <v>494</v>
      </c>
      <c r="F310" s="226" t="s">
        <v>766</v>
      </c>
      <c r="G310" s="249" t="s">
        <v>771</v>
      </c>
    </row>
    <row r="311" spans="2:7" x14ac:dyDescent="0.35">
      <c r="B311" s="197"/>
      <c r="C311" s="198"/>
      <c r="D311" s="198"/>
      <c r="E311" s="198"/>
      <c r="F311" s="226"/>
      <c r="G311" s="249"/>
    </row>
    <row r="312" spans="2:7" ht="19.5" customHeight="1" x14ac:dyDescent="0.35">
      <c r="B312" s="197" t="s">
        <v>759</v>
      </c>
      <c r="C312" s="198" t="s">
        <v>14</v>
      </c>
      <c r="D312" s="198">
        <v>5000</v>
      </c>
      <c r="E312" s="198" t="s">
        <v>494</v>
      </c>
      <c r="F312" s="226" t="s">
        <v>767</v>
      </c>
      <c r="G312" s="249" t="s">
        <v>772</v>
      </c>
    </row>
    <row r="313" spans="2:7" x14ac:dyDescent="0.35">
      <c r="B313" s="197"/>
      <c r="C313" s="198"/>
      <c r="D313" s="198"/>
      <c r="E313" s="198"/>
      <c r="F313" s="226"/>
      <c r="G313" s="249"/>
    </row>
    <row r="314" spans="2:7" ht="22.5" customHeight="1" x14ac:dyDescent="0.35">
      <c r="B314" s="197" t="s">
        <v>759</v>
      </c>
      <c r="C314" s="198" t="s">
        <v>14</v>
      </c>
      <c r="D314" s="198">
        <v>35000</v>
      </c>
      <c r="E314" s="198" t="s">
        <v>494</v>
      </c>
      <c r="F314" s="226" t="s">
        <v>768</v>
      </c>
      <c r="G314" s="249" t="s">
        <v>773</v>
      </c>
    </row>
    <row r="315" spans="2:7" x14ac:dyDescent="0.35">
      <c r="B315" s="197"/>
      <c r="C315" s="198"/>
      <c r="D315" s="198"/>
      <c r="E315" s="198"/>
      <c r="F315" s="226"/>
      <c r="G315" s="249"/>
    </row>
    <row r="316" spans="2:7" ht="22" customHeight="1" x14ac:dyDescent="0.35">
      <c r="B316" s="197" t="s">
        <v>800</v>
      </c>
      <c r="C316" s="198" t="s">
        <v>14</v>
      </c>
      <c r="D316" s="198">
        <v>700000</v>
      </c>
      <c r="E316" s="198" t="s">
        <v>4</v>
      </c>
      <c r="F316" s="226" t="s">
        <v>885</v>
      </c>
      <c r="G316" s="249" t="s">
        <v>886</v>
      </c>
    </row>
    <row r="317" spans="2:7" ht="15" thickBot="1" x14ac:dyDescent="0.4">
      <c r="B317" s="197"/>
      <c r="C317" s="198"/>
      <c r="D317" s="198"/>
      <c r="E317" s="198"/>
      <c r="F317" s="226"/>
      <c r="G317" s="249"/>
    </row>
    <row r="318" spans="2:7" ht="15" thickBot="1" x14ac:dyDescent="0.4">
      <c r="B318" s="199"/>
      <c r="C318" s="128"/>
      <c r="D318" s="118"/>
      <c r="E318" s="128"/>
      <c r="F318" s="200"/>
      <c r="G318" s="245"/>
    </row>
    <row r="321" spans="2:7" ht="15" thickBot="1" x14ac:dyDescent="0.4"/>
    <row r="322" spans="2:7" ht="21.5" thickBot="1" x14ac:dyDescent="0.4">
      <c r="B322" s="356" t="s">
        <v>856</v>
      </c>
      <c r="C322" s="357"/>
      <c r="D322" s="357"/>
      <c r="E322" s="357"/>
      <c r="F322" s="357"/>
      <c r="G322" s="358"/>
    </row>
    <row r="323" spans="2:7" ht="29.5" thickBot="1" x14ac:dyDescent="0.4">
      <c r="B323" s="51" t="s">
        <v>0</v>
      </c>
      <c r="C323" s="52" t="s">
        <v>13</v>
      </c>
      <c r="D323" s="52" t="s">
        <v>1</v>
      </c>
      <c r="E323" s="52" t="s">
        <v>10</v>
      </c>
      <c r="F323" s="52" t="s">
        <v>2</v>
      </c>
      <c r="G323" s="53" t="s">
        <v>6</v>
      </c>
    </row>
    <row r="324" spans="2:7" x14ac:dyDescent="0.35">
      <c r="B324" s="190"/>
      <c r="C324" s="191"/>
      <c r="D324" s="192"/>
      <c r="E324" s="192"/>
      <c r="F324" s="193"/>
      <c r="G324" s="306"/>
    </row>
    <row r="325" spans="2:7" x14ac:dyDescent="0.35">
      <c r="B325" s="196" t="s">
        <v>787</v>
      </c>
      <c r="C325" s="194" t="s">
        <v>14</v>
      </c>
      <c r="D325" s="194">
        <v>1000000</v>
      </c>
      <c r="E325" s="194" t="s">
        <v>196</v>
      </c>
      <c r="F325" s="82" t="s">
        <v>797</v>
      </c>
      <c r="G325" s="260" t="s">
        <v>798</v>
      </c>
    </row>
    <row r="326" spans="2:7" x14ac:dyDescent="0.35">
      <c r="B326" s="196"/>
      <c r="C326" s="194"/>
      <c r="D326" s="194"/>
      <c r="E326" s="194"/>
      <c r="F326" s="226"/>
      <c r="G326" s="244"/>
    </row>
    <row r="327" spans="2:7" x14ac:dyDescent="0.35">
      <c r="B327" s="196" t="s">
        <v>788</v>
      </c>
      <c r="C327" s="194" t="s">
        <v>14</v>
      </c>
      <c r="D327" s="194">
        <v>300000</v>
      </c>
      <c r="E327" s="194" t="s">
        <v>4</v>
      </c>
      <c r="F327" s="226" t="s">
        <v>793</v>
      </c>
      <c r="G327" s="244"/>
    </row>
    <row r="328" spans="2:7" x14ac:dyDescent="0.35">
      <c r="B328" s="196"/>
      <c r="C328" s="194"/>
      <c r="D328" s="194"/>
      <c r="E328" s="194"/>
      <c r="F328" s="226"/>
      <c r="G328" s="244"/>
    </row>
    <row r="329" spans="2:7" x14ac:dyDescent="0.35">
      <c r="B329" s="196" t="s">
        <v>788</v>
      </c>
      <c r="C329" s="194" t="s">
        <v>14</v>
      </c>
      <c r="D329" s="194">
        <v>500000</v>
      </c>
      <c r="E329" s="194" t="s">
        <v>626</v>
      </c>
      <c r="F329" s="226" t="s">
        <v>632</v>
      </c>
      <c r="G329" s="249" t="s">
        <v>501</v>
      </c>
    </row>
    <row r="330" spans="2:7" x14ac:dyDescent="0.35">
      <c r="B330" s="196"/>
      <c r="C330" s="194"/>
      <c r="D330" s="194"/>
      <c r="E330" s="194"/>
      <c r="F330" s="226"/>
      <c r="G330" s="249"/>
    </row>
    <row r="331" spans="2:7" x14ac:dyDescent="0.35">
      <c r="B331" s="196" t="s">
        <v>789</v>
      </c>
      <c r="C331" s="194" t="s">
        <v>14</v>
      </c>
      <c r="D331" s="194">
        <v>500000</v>
      </c>
      <c r="E331" s="194" t="s">
        <v>4</v>
      </c>
      <c r="F331" s="226" t="s">
        <v>790</v>
      </c>
      <c r="G331" s="249" t="s">
        <v>790</v>
      </c>
    </row>
    <row r="332" spans="2:7" x14ac:dyDescent="0.35">
      <c r="B332" s="196"/>
      <c r="C332" s="194"/>
      <c r="D332" s="194"/>
      <c r="E332" s="194"/>
      <c r="F332" s="226"/>
      <c r="G332" s="249"/>
    </row>
    <row r="333" spans="2:7" ht="23" customHeight="1" x14ac:dyDescent="0.35">
      <c r="B333" s="196" t="s">
        <v>796</v>
      </c>
      <c r="C333" s="194" t="s">
        <v>14</v>
      </c>
      <c r="D333" s="194">
        <v>1000000</v>
      </c>
      <c r="E333" s="194" t="s">
        <v>196</v>
      </c>
      <c r="F333" s="226" t="s">
        <v>799</v>
      </c>
      <c r="G333" s="249" t="s">
        <v>551</v>
      </c>
    </row>
    <row r="334" spans="2:7" x14ac:dyDescent="0.35">
      <c r="B334" s="196" t="s">
        <v>796</v>
      </c>
      <c r="C334" s="194" t="s">
        <v>14</v>
      </c>
      <c r="D334" s="194">
        <v>100000</v>
      </c>
      <c r="E334" s="194" t="s">
        <v>196</v>
      </c>
      <c r="F334" s="226" t="s">
        <v>816</v>
      </c>
      <c r="G334" s="249" t="s">
        <v>342</v>
      </c>
    </row>
    <row r="335" spans="2:7" x14ac:dyDescent="0.35">
      <c r="B335" s="196"/>
      <c r="C335" s="194"/>
      <c r="D335" s="194"/>
      <c r="E335" s="194"/>
      <c r="F335" s="226"/>
      <c r="G335" s="249"/>
    </row>
    <row r="336" spans="2:7" x14ac:dyDescent="0.35">
      <c r="B336" s="196" t="s">
        <v>791</v>
      </c>
      <c r="C336" s="194" t="s">
        <v>14</v>
      </c>
      <c r="D336" s="194">
        <v>500000</v>
      </c>
      <c r="E336" s="194" t="s">
        <v>31</v>
      </c>
      <c r="F336" s="226" t="s">
        <v>794</v>
      </c>
      <c r="G336" s="249" t="s">
        <v>818</v>
      </c>
    </row>
    <row r="337" spans="2:7" x14ac:dyDescent="0.35">
      <c r="B337" s="197"/>
      <c r="C337" s="198"/>
      <c r="D337" s="198"/>
      <c r="E337" s="198"/>
      <c r="F337" s="226"/>
      <c r="G337" s="249"/>
    </row>
    <row r="338" spans="2:7" x14ac:dyDescent="0.35">
      <c r="B338" s="197" t="s">
        <v>792</v>
      </c>
      <c r="C338" s="198" t="s">
        <v>14</v>
      </c>
      <c r="D338" s="198">
        <v>2000000</v>
      </c>
      <c r="E338" s="198" t="s">
        <v>31</v>
      </c>
      <c r="F338" s="226" t="s">
        <v>795</v>
      </c>
      <c r="G338" s="249" t="s">
        <v>817</v>
      </c>
    </row>
    <row r="339" spans="2:7" x14ac:dyDescent="0.35">
      <c r="B339" s="197"/>
      <c r="C339" s="198"/>
      <c r="D339" s="198"/>
      <c r="E339" s="198"/>
      <c r="F339" s="226"/>
      <c r="G339" s="249"/>
    </row>
    <row r="340" spans="2:7" x14ac:dyDescent="0.35">
      <c r="B340" s="197" t="s">
        <v>811</v>
      </c>
      <c r="C340" s="198" t="s">
        <v>14</v>
      </c>
      <c r="D340" s="198">
        <v>300000</v>
      </c>
      <c r="E340" s="198" t="s">
        <v>486</v>
      </c>
      <c r="F340" s="226" t="s">
        <v>821</v>
      </c>
      <c r="G340" s="249" t="s">
        <v>822</v>
      </c>
    </row>
    <row r="341" spans="2:7" x14ac:dyDescent="0.35">
      <c r="B341" s="197"/>
      <c r="C341" s="198"/>
      <c r="D341" s="198"/>
      <c r="E341" s="198"/>
      <c r="F341" s="226"/>
      <c r="G341" s="249"/>
    </row>
    <row r="342" spans="2:7" ht="21.5" customHeight="1" x14ac:dyDescent="0.35">
      <c r="B342" s="197" t="s">
        <v>812</v>
      </c>
      <c r="C342" s="198" t="s">
        <v>14</v>
      </c>
      <c r="D342" s="198">
        <v>650000</v>
      </c>
      <c r="E342" s="198" t="s">
        <v>813</v>
      </c>
      <c r="F342" s="226" t="s">
        <v>814</v>
      </c>
      <c r="G342" s="249" t="s">
        <v>815</v>
      </c>
    </row>
    <row r="343" spans="2:7" ht="22.5" customHeight="1" x14ac:dyDescent="0.35">
      <c r="B343" s="197" t="s">
        <v>812</v>
      </c>
      <c r="C343" s="198" t="s">
        <v>14</v>
      </c>
      <c r="D343" s="198">
        <v>1100000</v>
      </c>
      <c r="E343" s="198" t="s">
        <v>813</v>
      </c>
      <c r="F343" s="226" t="s">
        <v>819</v>
      </c>
      <c r="G343" s="249" t="s">
        <v>743</v>
      </c>
    </row>
    <row r="344" spans="2:7" ht="21" customHeight="1" x14ac:dyDescent="0.35">
      <c r="B344" s="197" t="s">
        <v>812</v>
      </c>
      <c r="C344" s="198" t="s">
        <v>14</v>
      </c>
      <c r="D344" s="198">
        <v>2000000</v>
      </c>
      <c r="E344" s="198" t="s">
        <v>657</v>
      </c>
      <c r="F344" s="195" t="s">
        <v>778</v>
      </c>
      <c r="G344" s="244" t="s">
        <v>742</v>
      </c>
    </row>
    <row r="345" spans="2:7" ht="18" customHeight="1" x14ac:dyDescent="0.35">
      <c r="B345" s="197" t="s">
        <v>820</v>
      </c>
      <c r="C345" s="198" t="s">
        <v>14</v>
      </c>
      <c r="D345" s="198">
        <v>419200</v>
      </c>
      <c r="E345" s="198" t="s">
        <v>45</v>
      </c>
      <c r="F345" s="226" t="s">
        <v>834</v>
      </c>
      <c r="G345" s="249" t="s">
        <v>835</v>
      </c>
    </row>
    <row r="346" spans="2:7" ht="18" customHeight="1" x14ac:dyDescent="0.35">
      <c r="B346" s="197" t="s">
        <v>820</v>
      </c>
      <c r="C346" s="198" t="s">
        <v>14</v>
      </c>
      <c r="D346" s="198">
        <v>209600</v>
      </c>
      <c r="E346" s="198" t="s">
        <v>45</v>
      </c>
      <c r="F346" s="226" t="s">
        <v>834</v>
      </c>
      <c r="G346" s="249" t="s">
        <v>836</v>
      </c>
    </row>
    <row r="347" spans="2:7" ht="21.5" customHeight="1" x14ac:dyDescent="0.35">
      <c r="B347" s="197" t="s">
        <v>820</v>
      </c>
      <c r="C347" s="198" t="s">
        <v>14</v>
      </c>
      <c r="D347" s="198">
        <v>104800</v>
      </c>
      <c r="E347" s="198" t="s">
        <v>45</v>
      </c>
      <c r="F347" s="226" t="s">
        <v>834</v>
      </c>
      <c r="G347" s="249" t="s">
        <v>838</v>
      </c>
    </row>
    <row r="348" spans="2:7" ht="20.5" customHeight="1" x14ac:dyDescent="0.35">
      <c r="B348" s="197" t="s">
        <v>820</v>
      </c>
      <c r="C348" s="198" t="s">
        <v>14</v>
      </c>
      <c r="D348" s="198">
        <v>52400</v>
      </c>
      <c r="E348" s="198" t="s">
        <v>45</v>
      </c>
      <c r="F348" s="226" t="s">
        <v>834</v>
      </c>
      <c r="G348" s="249" t="s">
        <v>837</v>
      </c>
    </row>
    <row r="349" spans="2:7" ht="21.5" customHeight="1" x14ac:dyDescent="0.35">
      <c r="B349" s="197" t="s">
        <v>820</v>
      </c>
      <c r="C349" s="198" t="s">
        <v>14</v>
      </c>
      <c r="D349" s="198">
        <v>14000</v>
      </c>
      <c r="E349" s="198" t="s">
        <v>45</v>
      </c>
      <c r="F349" s="226" t="s">
        <v>839</v>
      </c>
      <c r="G349" s="249" t="s">
        <v>144</v>
      </c>
    </row>
    <row r="350" spans="2:7" ht="29" x14ac:dyDescent="0.35">
      <c r="B350" s="197" t="s">
        <v>820</v>
      </c>
      <c r="C350" s="198" t="s">
        <v>14</v>
      </c>
      <c r="D350" s="198">
        <v>400000</v>
      </c>
      <c r="E350" s="198" t="s">
        <v>629</v>
      </c>
      <c r="F350" s="226" t="s">
        <v>1390</v>
      </c>
      <c r="G350" s="249" t="s">
        <v>841</v>
      </c>
    </row>
    <row r="351" spans="2:7" ht="21.5" customHeight="1" x14ac:dyDescent="0.35">
      <c r="B351" s="197" t="s">
        <v>823</v>
      </c>
      <c r="C351" s="198" t="s">
        <v>14</v>
      </c>
      <c r="D351" s="198">
        <v>500000</v>
      </c>
      <c r="E351" s="198" t="s">
        <v>31</v>
      </c>
      <c r="F351" s="226" t="s">
        <v>847</v>
      </c>
      <c r="G351" s="249" t="s">
        <v>848</v>
      </c>
    </row>
    <row r="352" spans="2:7" ht="22" customHeight="1" x14ac:dyDescent="0.35">
      <c r="B352" s="197" t="s">
        <v>824</v>
      </c>
      <c r="C352" s="198" t="s">
        <v>14</v>
      </c>
      <c r="D352" s="198">
        <v>100000</v>
      </c>
      <c r="E352" s="198" t="s">
        <v>4</v>
      </c>
      <c r="F352" s="226" t="s">
        <v>850</v>
      </c>
      <c r="G352" s="249" t="s">
        <v>849</v>
      </c>
    </row>
    <row r="353" spans="2:8" ht="23" customHeight="1" x14ac:dyDescent="0.35">
      <c r="B353" s="197" t="s">
        <v>824</v>
      </c>
      <c r="C353" s="198" t="s">
        <v>14</v>
      </c>
      <c r="D353" s="198">
        <v>542000</v>
      </c>
      <c r="E353" s="198" t="s">
        <v>750</v>
      </c>
      <c r="F353" s="226" t="s">
        <v>844</v>
      </c>
      <c r="G353" s="249" t="s">
        <v>845</v>
      </c>
    </row>
    <row r="354" spans="2:8" ht="21" customHeight="1" x14ac:dyDescent="0.35">
      <c r="B354" s="197" t="s">
        <v>824</v>
      </c>
      <c r="C354" s="198" t="s">
        <v>14</v>
      </c>
      <c r="D354" s="198">
        <v>58000</v>
      </c>
      <c r="E354" s="198" t="s">
        <v>750</v>
      </c>
      <c r="F354" s="226" t="s">
        <v>843</v>
      </c>
      <c r="G354" s="249"/>
    </row>
    <row r="355" spans="2:8" ht="21" customHeight="1" x14ac:dyDescent="0.35">
      <c r="B355" s="197" t="s">
        <v>825</v>
      </c>
      <c r="C355" s="198" t="s">
        <v>14</v>
      </c>
      <c r="D355" s="198">
        <v>2500000</v>
      </c>
      <c r="E355" s="198" t="s">
        <v>474</v>
      </c>
      <c r="F355" s="226" t="s">
        <v>851</v>
      </c>
      <c r="G355" s="249" t="s">
        <v>177</v>
      </c>
    </row>
    <row r="356" spans="2:8" ht="21" customHeight="1" x14ac:dyDescent="0.35">
      <c r="B356" s="197" t="s">
        <v>825</v>
      </c>
      <c r="C356" s="198" t="s">
        <v>14</v>
      </c>
      <c r="D356" s="198">
        <v>500000</v>
      </c>
      <c r="E356" s="198" t="s">
        <v>4</v>
      </c>
      <c r="F356" s="226" t="s">
        <v>826</v>
      </c>
      <c r="G356" s="249" t="s">
        <v>833</v>
      </c>
    </row>
    <row r="357" spans="2:8" ht="32.5" customHeight="1" x14ac:dyDescent="0.35">
      <c r="B357" s="197" t="s">
        <v>827</v>
      </c>
      <c r="C357" s="198" t="s">
        <v>14</v>
      </c>
      <c r="D357" s="198">
        <v>50000</v>
      </c>
      <c r="E357" s="198" t="s">
        <v>45</v>
      </c>
      <c r="F357" s="226" t="s">
        <v>265</v>
      </c>
      <c r="G357" s="249" t="s">
        <v>177</v>
      </c>
    </row>
    <row r="358" spans="2:8" ht="29" x14ac:dyDescent="0.35">
      <c r="B358" s="197" t="s">
        <v>827</v>
      </c>
      <c r="C358" s="198" t="s">
        <v>14</v>
      </c>
      <c r="D358" s="198">
        <v>40000</v>
      </c>
      <c r="E358" s="198" t="s">
        <v>45</v>
      </c>
      <c r="F358" s="226" t="s">
        <v>832</v>
      </c>
      <c r="G358" s="249" t="s">
        <v>842</v>
      </c>
    </row>
    <row r="359" spans="2:8" x14ac:dyDescent="0.35">
      <c r="B359" s="57" t="s">
        <v>888</v>
      </c>
      <c r="C359" s="54" t="s">
        <v>14</v>
      </c>
      <c r="D359" s="54">
        <v>520000</v>
      </c>
      <c r="E359" s="54" t="s">
        <v>889</v>
      </c>
      <c r="F359" s="261" t="s">
        <v>890</v>
      </c>
      <c r="G359" s="300" t="s">
        <v>887</v>
      </c>
      <c r="H359" s="344" t="s">
        <v>921</v>
      </c>
    </row>
    <row r="360" spans="2:8" x14ac:dyDescent="0.35">
      <c r="B360" s="57" t="s">
        <v>888</v>
      </c>
      <c r="C360" s="54" t="s">
        <v>14</v>
      </c>
      <c r="D360" s="54">
        <v>710000</v>
      </c>
      <c r="E360" s="54" t="s">
        <v>889</v>
      </c>
      <c r="F360" s="261" t="s">
        <v>891</v>
      </c>
      <c r="G360" s="300" t="s">
        <v>887</v>
      </c>
      <c r="H360" s="344"/>
    </row>
    <row r="361" spans="2:8" x14ac:dyDescent="0.35">
      <c r="B361" s="57" t="s">
        <v>888</v>
      </c>
      <c r="C361" s="54" t="s">
        <v>14</v>
      </c>
      <c r="D361" s="54">
        <v>710000</v>
      </c>
      <c r="E361" s="54" t="s">
        <v>889</v>
      </c>
      <c r="F361" s="261" t="s">
        <v>892</v>
      </c>
      <c r="G361" s="300" t="s">
        <v>887</v>
      </c>
      <c r="H361" s="344"/>
    </row>
    <row r="362" spans="2:8" x14ac:dyDescent="0.35">
      <c r="B362" s="57" t="s">
        <v>888</v>
      </c>
      <c r="C362" s="54" t="s">
        <v>14</v>
      </c>
      <c r="D362" s="54">
        <v>50000</v>
      </c>
      <c r="E362" s="54" t="s">
        <v>889</v>
      </c>
      <c r="F362" s="261" t="s">
        <v>893</v>
      </c>
      <c r="G362" s="300" t="s">
        <v>887</v>
      </c>
      <c r="H362" s="344"/>
    </row>
    <row r="363" spans="2:8" x14ac:dyDescent="0.35">
      <c r="B363" s="57" t="s">
        <v>888</v>
      </c>
      <c r="C363" s="54" t="s">
        <v>14</v>
      </c>
      <c r="D363" s="54">
        <v>10000</v>
      </c>
      <c r="E363" s="54" t="s">
        <v>889</v>
      </c>
      <c r="F363" s="261" t="s">
        <v>894</v>
      </c>
      <c r="G363" s="300" t="s">
        <v>895</v>
      </c>
      <c r="H363" s="344"/>
    </row>
    <row r="364" spans="2:8" x14ac:dyDescent="0.35">
      <c r="B364" s="14"/>
      <c r="C364" s="15"/>
      <c r="D364" s="15"/>
      <c r="E364" s="15"/>
      <c r="F364" s="264"/>
      <c r="G364" s="310"/>
    </row>
    <row r="365" spans="2:8" ht="15" customHeight="1" x14ac:dyDescent="0.35">
      <c r="B365" s="197" t="s">
        <v>827</v>
      </c>
      <c r="C365" s="198" t="s">
        <v>14</v>
      </c>
      <c r="D365" s="198">
        <v>485000</v>
      </c>
      <c r="E365" s="198" t="s">
        <v>4</v>
      </c>
      <c r="F365" s="226" t="s">
        <v>846</v>
      </c>
      <c r="G365" s="249" t="s">
        <v>830</v>
      </c>
    </row>
    <row r="366" spans="2:8" ht="15" customHeight="1" x14ac:dyDescent="0.35">
      <c r="B366" s="197" t="s">
        <v>828</v>
      </c>
      <c r="C366" s="198" t="s">
        <v>14</v>
      </c>
      <c r="D366" s="198">
        <v>960000</v>
      </c>
      <c r="E366" s="198" t="s">
        <v>4</v>
      </c>
      <c r="F366" s="226" t="s">
        <v>846</v>
      </c>
      <c r="G366" s="249" t="s">
        <v>830</v>
      </c>
    </row>
    <row r="367" spans="2:8" ht="15" customHeight="1" x14ac:dyDescent="0.35">
      <c r="B367" s="197" t="s">
        <v>829</v>
      </c>
      <c r="C367" s="198" t="s">
        <v>14</v>
      </c>
      <c r="D367" s="198">
        <v>800000</v>
      </c>
      <c r="E367" s="198" t="s">
        <v>4</v>
      </c>
      <c r="F367" s="226" t="s">
        <v>846</v>
      </c>
      <c r="G367" s="249" t="s">
        <v>830</v>
      </c>
    </row>
    <row r="368" spans="2:8" ht="13.5" customHeight="1" x14ac:dyDescent="0.35">
      <c r="B368" s="197" t="s">
        <v>831</v>
      </c>
      <c r="C368" s="198" t="s">
        <v>14</v>
      </c>
      <c r="D368" s="198">
        <v>400000</v>
      </c>
      <c r="E368" s="198" t="s">
        <v>4</v>
      </c>
      <c r="F368" s="226" t="s">
        <v>846</v>
      </c>
      <c r="G368" s="249" t="s">
        <v>830</v>
      </c>
    </row>
    <row r="369" spans="2:7" ht="13.5" hidden="1" customHeight="1" x14ac:dyDescent="0.35">
      <c r="B369" s="197"/>
      <c r="C369" s="198"/>
      <c r="D369" s="198"/>
      <c r="E369" s="198"/>
      <c r="F369" s="226"/>
      <c r="G369" s="249"/>
    </row>
    <row r="370" spans="2:7" ht="13.5" hidden="1" customHeight="1" x14ac:dyDescent="0.35">
      <c r="B370" s="197"/>
      <c r="C370" s="198"/>
      <c r="D370" s="198"/>
      <c r="E370" s="198"/>
      <c r="F370" s="226"/>
      <c r="G370" s="249"/>
    </row>
    <row r="371" spans="2:7" ht="13.5" hidden="1" customHeight="1" x14ac:dyDescent="0.35">
      <c r="B371" s="197"/>
      <c r="C371" s="198"/>
      <c r="D371" s="198"/>
      <c r="E371" s="198"/>
      <c r="F371" s="226"/>
      <c r="G371" s="249"/>
    </row>
    <row r="372" spans="2:7" ht="13.5" customHeight="1" x14ac:dyDescent="0.35">
      <c r="B372" s="197" t="s">
        <v>855</v>
      </c>
      <c r="C372" s="198" t="s">
        <v>14</v>
      </c>
      <c r="D372" s="198">
        <v>104000</v>
      </c>
      <c r="E372" s="198" t="s">
        <v>4</v>
      </c>
      <c r="F372" s="226" t="s">
        <v>846</v>
      </c>
      <c r="G372" s="249" t="s">
        <v>830</v>
      </c>
    </row>
    <row r="373" spans="2:7" ht="13.5" customHeight="1" x14ac:dyDescent="0.35">
      <c r="B373" s="197" t="s">
        <v>859</v>
      </c>
      <c r="C373" s="198" t="s">
        <v>14</v>
      </c>
      <c r="D373" s="198">
        <v>1000000</v>
      </c>
      <c r="E373" s="198" t="s">
        <v>4</v>
      </c>
      <c r="F373" s="226" t="s">
        <v>846</v>
      </c>
      <c r="G373" s="249" t="s">
        <v>830</v>
      </c>
    </row>
    <row r="374" spans="2:7" ht="13.5" customHeight="1" x14ac:dyDescent="0.35">
      <c r="B374" s="197" t="s">
        <v>858</v>
      </c>
      <c r="C374" s="198" t="s">
        <v>14</v>
      </c>
      <c r="D374" s="198">
        <v>300000</v>
      </c>
      <c r="E374" s="198" t="s">
        <v>4</v>
      </c>
      <c r="F374" s="226" t="s">
        <v>846</v>
      </c>
      <c r="G374" s="249" t="s">
        <v>830</v>
      </c>
    </row>
    <row r="375" spans="2:7" ht="13.5" customHeight="1" x14ac:dyDescent="0.35">
      <c r="B375" s="197" t="s">
        <v>859</v>
      </c>
      <c r="C375" s="198" t="s">
        <v>14</v>
      </c>
      <c r="D375" s="198">
        <v>1861000</v>
      </c>
      <c r="E375" s="198" t="s">
        <v>4</v>
      </c>
      <c r="F375" s="226" t="s">
        <v>860</v>
      </c>
      <c r="G375" s="249" t="s">
        <v>830</v>
      </c>
    </row>
    <row r="376" spans="2:7" ht="15" thickBot="1" x14ac:dyDescent="0.4">
      <c r="B376" s="197"/>
      <c r="C376" s="198"/>
      <c r="D376" s="198"/>
      <c r="E376" s="198"/>
      <c r="F376" s="226"/>
      <c r="G376" s="249"/>
    </row>
    <row r="377" spans="2:7" ht="15" thickBot="1" x14ac:dyDescent="0.4">
      <c r="B377" s="199"/>
      <c r="C377" s="128"/>
      <c r="D377" s="118"/>
      <c r="E377" s="128"/>
      <c r="F377" s="200"/>
      <c r="G377" s="245"/>
    </row>
    <row r="380" spans="2:7" ht="15" thickBot="1" x14ac:dyDescent="0.4"/>
    <row r="381" spans="2:7" ht="21.5" thickBot="1" x14ac:dyDescent="0.4">
      <c r="B381" s="356" t="s">
        <v>857</v>
      </c>
      <c r="C381" s="357"/>
      <c r="D381" s="357"/>
      <c r="E381" s="357"/>
      <c r="F381" s="357"/>
      <c r="G381" s="358"/>
    </row>
    <row r="382" spans="2:7" ht="29.5" thickBot="1" x14ac:dyDescent="0.4">
      <c r="B382" s="51" t="s">
        <v>0</v>
      </c>
      <c r="C382" s="52" t="s">
        <v>13</v>
      </c>
      <c r="D382" s="52" t="s">
        <v>1</v>
      </c>
      <c r="E382" s="52" t="s">
        <v>10</v>
      </c>
      <c r="F382" s="52" t="s">
        <v>2</v>
      </c>
      <c r="G382" s="53" t="s">
        <v>6</v>
      </c>
    </row>
    <row r="383" spans="2:7" x14ac:dyDescent="0.35">
      <c r="B383" s="190"/>
      <c r="C383" s="191"/>
      <c r="D383" s="192"/>
      <c r="E383" s="192"/>
      <c r="F383" s="193"/>
      <c r="G383" s="306"/>
    </row>
    <row r="384" spans="2:7" x14ac:dyDescent="0.35">
      <c r="B384" s="57" t="s">
        <v>858</v>
      </c>
      <c r="C384" s="54" t="s">
        <v>14</v>
      </c>
      <c r="D384" s="54">
        <v>500000</v>
      </c>
      <c r="E384" s="54" t="s">
        <v>4</v>
      </c>
      <c r="F384" s="261" t="s">
        <v>923</v>
      </c>
      <c r="G384" s="300" t="s">
        <v>896</v>
      </c>
    </row>
    <row r="385" spans="2:7" x14ac:dyDescent="0.35">
      <c r="B385" s="196" t="s">
        <v>858</v>
      </c>
      <c r="C385" s="194" t="s">
        <v>14</v>
      </c>
      <c r="D385" s="194">
        <v>1000000</v>
      </c>
      <c r="E385" s="194" t="s">
        <v>31</v>
      </c>
      <c r="F385" s="226" t="s">
        <v>863</v>
      </c>
      <c r="G385" s="244" t="s">
        <v>710</v>
      </c>
    </row>
    <row r="386" spans="2:7" ht="29" x14ac:dyDescent="0.35">
      <c r="B386" s="196" t="s">
        <v>861</v>
      </c>
      <c r="C386" s="194" t="s">
        <v>14</v>
      </c>
      <c r="D386" s="194">
        <v>2500000</v>
      </c>
      <c r="E386" s="194" t="s">
        <v>4</v>
      </c>
      <c r="F386" s="226" t="s">
        <v>868</v>
      </c>
      <c r="G386" s="244" t="s">
        <v>866</v>
      </c>
    </row>
    <row r="387" spans="2:7" ht="29" x14ac:dyDescent="0.35">
      <c r="B387" s="196" t="s">
        <v>862</v>
      </c>
      <c r="C387" s="194" t="s">
        <v>14</v>
      </c>
      <c r="D387" s="194">
        <v>390000</v>
      </c>
      <c r="E387" s="194" t="s">
        <v>629</v>
      </c>
      <c r="F387" s="226" t="s">
        <v>746</v>
      </c>
      <c r="G387" s="249" t="s">
        <v>867</v>
      </c>
    </row>
    <row r="388" spans="2:7" s="180" customFormat="1" x14ac:dyDescent="0.35">
      <c r="B388" s="196" t="s">
        <v>864</v>
      </c>
      <c r="C388" s="194" t="s">
        <v>14</v>
      </c>
      <c r="D388" s="194">
        <v>400000</v>
      </c>
      <c r="E388" s="194" t="s">
        <v>31</v>
      </c>
      <c r="F388" s="226" t="s">
        <v>709</v>
      </c>
      <c r="G388" s="249" t="s">
        <v>865</v>
      </c>
    </row>
    <row r="389" spans="2:7" s="180" customFormat="1" x14ac:dyDescent="0.35">
      <c r="B389" s="196" t="s">
        <v>864</v>
      </c>
      <c r="C389" s="194" t="s">
        <v>136</v>
      </c>
      <c r="D389" s="194">
        <v>100000</v>
      </c>
      <c r="E389" s="194" t="s">
        <v>876</v>
      </c>
      <c r="F389" s="226" t="s">
        <v>877</v>
      </c>
      <c r="G389" s="249" t="s">
        <v>880</v>
      </c>
    </row>
    <row r="390" spans="2:7" ht="29" x14ac:dyDescent="0.35">
      <c r="B390" s="57" t="s">
        <v>897</v>
      </c>
      <c r="C390" s="54" t="s">
        <v>14</v>
      </c>
      <c r="D390" s="54">
        <v>500000</v>
      </c>
      <c r="E390" s="54" t="s">
        <v>4</v>
      </c>
      <c r="F390" s="261" t="s">
        <v>898</v>
      </c>
      <c r="G390" s="300" t="s">
        <v>899</v>
      </c>
    </row>
    <row r="391" spans="2:7" x14ac:dyDescent="0.35">
      <c r="B391" s="57" t="s">
        <v>897</v>
      </c>
      <c r="C391" s="54" t="s">
        <v>14</v>
      </c>
      <c r="D391" s="54">
        <v>500000</v>
      </c>
      <c r="E391" s="54" t="s">
        <v>4</v>
      </c>
      <c r="F391" s="261" t="s">
        <v>900</v>
      </c>
      <c r="G391" s="300" t="s">
        <v>612</v>
      </c>
    </row>
    <row r="392" spans="2:7" s="13" customFormat="1" x14ac:dyDescent="0.35">
      <c r="B392" s="196" t="s">
        <v>871</v>
      </c>
      <c r="C392" s="194" t="s">
        <v>14</v>
      </c>
      <c r="D392" s="194">
        <v>500000</v>
      </c>
      <c r="E392" s="194" t="s">
        <v>31</v>
      </c>
      <c r="F392" s="226" t="s">
        <v>878</v>
      </c>
      <c r="G392" s="249" t="s">
        <v>879</v>
      </c>
    </row>
    <row r="393" spans="2:7" x14ac:dyDescent="0.35">
      <c r="B393" s="196" t="s">
        <v>872</v>
      </c>
      <c r="C393" s="194" t="s">
        <v>14</v>
      </c>
      <c r="D393" s="194">
        <v>1600000</v>
      </c>
      <c r="E393" s="194" t="s">
        <v>869</v>
      </c>
      <c r="F393" s="226" t="s">
        <v>870</v>
      </c>
      <c r="G393" s="249" t="s">
        <v>881</v>
      </c>
    </row>
    <row r="394" spans="2:7" ht="29" x14ac:dyDescent="0.35">
      <c r="B394" s="196" t="s">
        <v>873</v>
      </c>
      <c r="C394" s="194" t="s">
        <v>136</v>
      </c>
      <c r="D394" s="194">
        <v>400000</v>
      </c>
      <c r="E394" s="194" t="s">
        <v>874</v>
      </c>
      <c r="F394" s="195" t="s">
        <v>875</v>
      </c>
      <c r="G394" s="244" t="s">
        <v>642</v>
      </c>
    </row>
    <row r="395" spans="2:7" x14ac:dyDescent="0.35">
      <c r="B395" s="57" t="s">
        <v>882</v>
      </c>
      <c r="C395" s="54" t="s">
        <v>14</v>
      </c>
      <c r="D395" s="54">
        <v>1200000</v>
      </c>
      <c r="E395" s="54" t="s">
        <v>4</v>
      </c>
      <c r="F395" s="261" t="s">
        <v>900</v>
      </c>
      <c r="G395" s="300" t="s">
        <v>612</v>
      </c>
    </row>
    <row r="396" spans="2:7" ht="29" x14ac:dyDescent="0.35">
      <c r="B396" s="57" t="s">
        <v>882</v>
      </c>
      <c r="C396" s="54" t="s">
        <v>14</v>
      </c>
      <c r="D396" s="54">
        <v>1200000</v>
      </c>
      <c r="E396" s="54" t="s">
        <v>902</v>
      </c>
      <c r="F396" s="261" t="s">
        <v>903</v>
      </c>
      <c r="G396" s="300" t="s">
        <v>904</v>
      </c>
    </row>
    <row r="397" spans="2:7" ht="43.5" x14ac:dyDescent="0.35">
      <c r="B397" s="196" t="s">
        <v>883</v>
      </c>
      <c r="C397" s="194" t="s">
        <v>14</v>
      </c>
      <c r="D397" s="194">
        <v>1000000</v>
      </c>
      <c r="E397" s="194" t="s">
        <v>45</v>
      </c>
      <c r="F397" s="295" t="s">
        <v>954</v>
      </c>
      <c r="G397" s="244" t="s">
        <v>597</v>
      </c>
    </row>
    <row r="398" spans="2:7" ht="29" x14ac:dyDescent="0.35">
      <c r="B398" s="196" t="s">
        <v>905</v>
      </c>
      <c r="C398" s="194" t="s">
        <v>14</v>
      </c>
      <c r="D398" s="194">
        <v>700000</v>
      </c>
      <c r="E398" s="194" t="s">
        <v>494</v>
      </c>
      <c r="F398" s="295" t="s">
        <v>901</v>
      </c>
      <c r="G398" s="244" t="s">
        <v>881</v>
      </c>
    </row>
    <row r="399" spans="2:7" s="13" customFormat="1" x14ac:dyDescent="0.35">
      <c r="B399" s="196" t="s">
        <v>884</v>
      </c>
      <c r="C399" s="194" t="s">
        <v>14</v>
      </c>
      <c r="D399" s="194">
        <v>2000000</v>
      </c>
      <c r="E399" s="194" t="s">
        <v>657</v>
      </c>
      <c r="F399" s="295" t="s">
        <v>906</v>
      </c>
      <c r="G399" s="244" t="s">
        <v>907</v>
      </c>
    </row>
    <row r="400" spans="2:7" ht="29" x14ac:dyDescent="0.35">
      <c r="B400" s="196" t="s">
        <v>884</v>
      </c>
      <c r="C400" s="194" t="s">
        <v>14</v>
      </c>
      <c r="D400" s="194">
        <v>378000</v>
      </c>
      <c r="E400" s="194" t="s">
        <v>474</v>
      </c>
      <c r="F400" s="295" t="s">
        <v>908</v>
      </c>
      <c r="G400" s="244" t="s">
        <v>909</v>
      </c>
    </row>
    <row r="401" spans="2:7" x14ac:dyDescent="0.35">
      <c r="B401" s="196" t="s">
        <v>910</v>
      </c>
      <c r="C401" s="194" t="s">
        <v>14</v>
      </c>
      <c r="D401" s="194">
        <v>600000</v>
      </c>
      <c r="E401" s="194" t="s">
        <v>813</v>
      </c>
      <c r="F401" s="295" t="s">
        <v>965</v>
      </c>
      <c r="G401" s="244" t="s">
        <v>966</v>
      </c>
    </row>
    <row r="402" spans="2:7" x14ac:dyDescent="0.35">
      <c r="B402" s="196" t="s">
        <v>910</v>
      </c>
      <c r="C402" s="194" t="s">
        <v>14</v>
      </c>
      <c r="D402" s="194">
        <v>300000</v>
      </c>
      <c r="E402" s="194" t="s">
        <v>813</v>
      </c>
      <c r="F402" s="295" t="s">
        <v>967</v>
      </c>
      <c r="G402" s="244" t="s">
        <v>968</v>
      </c>
    </row>
    <row r="403" spans="2:7" x14ac:dyDescent="0.35">
      <c r="B403" s="196" t="s">
        <v>910</v>
      </c>
      <c r="C403" s="194" t="s">
        <v>14</v>
      </c>
      <c r="D403" s="194">
        <v>100000</v>
      </c>
      <c r="E403" s="194" t="s">
        <v>813</v>
      </c>
      <c r="F403" s="295" t="s">
        <v>969</v>
      </c>
      <c r="G403" s="244" t="s">
        <v>963</v>
      </c>
    </row>
    <row r="404" spans="2:7" s="13" customFormat="1" ht="14" customHeight="1" x14ac:dyDescent="0.35">
      <c r="B404" s="57" t="s">
        <v>911</v>
      </c>
      <c r="C404" s="54" t="s">
        <v>14</v>
      </c>
      <c r="D404" s="54">
        <v>200000</v>
      </c>
      <c r="E404" s="54" t="s">
        <v>869</v>
      </c>
      <c r="F404" s="261" t="s">
        <v>912</v>
      </c>
      <c r="G404" s="300" t="s">
        <v>881</v>
      </c>
    </row>
    <row r="405" spans="2:7" ht="29" x14ac:dyDescent="0.35">
      <c r="B405" s="196" t="s">
        <v>913</v>
      </c>
      <c r="C405" s="194" t="s">
        <v>14</v>
      </c>
      <c r="D405" s="194">
        <v>383000</v>
      </c>
      <c r="E405" s="194" t="s">
        <v>474</v>
      </c>
      <c r="F405" s="295" t="s">
        <v>970</v>
      </c>
      <c r="G405" s="244" t="s">
        <v>971</v>
      </c>
    </row>
    <row r="406" spans="2:7" x14ac:dyDescent="0.35">
      <c r="B406" s="196" t="s">
        <v>913</v>
      </c>
      <c r="C406" s="194" t="s">
        <v>14</v>
      </c>
      <c r="D406" s="194">
        <v>50000</v>
      </c>
      <c r="E406" s="194" t="s">
        <v>972</v>
      </c>
      <c r="F406" s="295" t="s">
        <v>973</v>
      </c>
      <c r="G406" s="244" t="s">
        <v>974</v>
      </c>
    </row>
    <row r="407" spans="2:7" x14ac:dyDescent="0.35">
      <c r="B407" s="196" t="s">
        <v>913</v>
      </c>
      <c r="C407" s="194" t="s">
        <v>14</v>
      </c>
      <c r="D407" s="194">
        <v>25000</v>
      </c>
      <c r="E407" s="194" t="s">
        <v>889</v>
      </c>
      <c r="F407" s="295" t="s">
        <v>975</v>
      </c>
      <c r="G407" s="244" t="s">
        <v>976</v>
      </c>
    </row>
    <row r="408" spans="2:7" ht="29" x14ac:dyDescent="0.35">
      <c r="B408" s="196" t="s">
        <v>913</v>
      </c>
      <c r="C408" s="194" t="s">
        <v>14</v>
      </c>
      <c r="D408" s="194">
        <v>22000</v>
      </c>
      <c r="E408" s="194" t="s">
        <v>963</v>
      </c>
      <c r="F408" s="295" t="s">
        <v>977</v>
      </c>
      <c r="G408" s="244" t="s">
        <v>978</v>
      </c>
    </row>
    <row r="409" spans="2:7" ht="29" x14ac:dyDescent="0.35">
      <c r="B409" s="57" t="s">
        <v>914</v>
      </c>
      <c r="C409" s="54" t="s">
        <v>14</v>
      </c>
      <c r="D409" s="54">
        <v>5000000</v>
      </c>
      <c r="E409" s="54" t="s">
        <v>4</v>
      </c>
      <c r="F409" s="261" t="s">
        <v>915</v>
      </c>
      <c r="G409" s="300" t="s">
        <v>866</v>
      </c>
    </row>
    <row r="410" spans="2:7" x14ac:dyDescent="0.35">
      <c r="B410" s="197" t="s">
        <v>946</v>
      </c>
      <c r="C410" s="15" t="s">
        <v>14</v>
      </c>
      <c r="D410" s="198">
        <v>100000</v>
      </c>
      <c r="E410" s="15" t="s">
        <v>45</v>
      </c>
      <c r="F410" s="226" t="s">
        <v>945</v>
      </c>
      <c r="G410" s="249" t="s">
        <v>177</v>
      </c>
    </row>
    <row r="411" spans="2:7" x14ac:dyDescent="0.35">
      <c r="B411" s="197" t="s">
        <v>946</v>
      </c>
      <c r="C411" s="15" t="s">
        <v>14</v>
      </c>
      <c r="D411" s="198">
        <v>50000</v>
      </c>
      <c r="E411" s="15" t="s">
        <v>45</v>
      </c>
      <c r="F411" s="226" t="s">
        <v>267</v>
      </c>
      <c r="G411" s="249" t="s">
        <v>947</v>
      </c>
    </row>
    <row r="412" spans="2:7" ht="29" x14ac:dyDescent="0.35">
      <c r="B412" s="71" t="s">
        <v>916</v>
      </c>
      <c r="C412" s="262" t="s">
        <v>14</v>
      </c>
      <c r="D412" s="262">
        <v>800000</v>
      </c>
      <c r="E412" s="262" t="s">
        <v>750</v>
      </c>
      <c r="F412" s="263" t="s">
        <v>917</v>
      </c>
      <c r="G412" s="294" t="s">
        <v>958</v>
      </c>
    </row>
    <row r="413" spans="2:7" ht="29" x14ac:dyDescent="0.35">
      <c r="B413" s="57" t="s">
        <v>916</v>
      </c>
      <c r="C413" s="54" t="s">
        <v>14</v>
      </c>
      <c r="D413" s="54">
        <v>2500000</v>
      </c>
      <c r="E413" s="54" t="s">
        <v>4</v>
      </c>
      <c r="F413" s="261" t="s">
        <v>915</v>
      </c>
      <c r="G413" s="300" t="s">
        <v>866</v>
      </c>
    </row>
    <row r="414" spans="2:7" ht="35.5" customHeight="1" x14ac:dyDescent="0.35">
      <c r="B414" s="14" t="s">
        <v>918</v>
      </c>
      <c r="C414" s="15" t="s">
        <v>14</v>
      </c>
      <c r="D414" s="15">
        <v>700000</v>
      </c>
      <c r="E414" s="15" t="s">
        <v>45</v>
      </c>
      <c r="F414" s="264" t="s">
        <v>1045</v>
      </c>
      <c r="G414" s="249" t="s">
        <v>177</v>
      </c>
    </row>
    <row r="415" spans="2:7" x14ac:dyDescent="0.35">
      <c r="B415" s="14" t="s">
        <v>919</v>
      </c>
      <c r="C415" s="15" t="s">
        <v>14</v>
      </c>
      <c r="D415" s="15">
        <v>2500000</v>
      </c>
      <c r="E415" s="15" t="s">
        <v>948</v>
      </c>
      <c r="F415" s="264" t="s">
        <v>949</v>
      </c>
      <c r="G415" s="249" t="s">
        <v>501</v>
      </c>
    </row>
    <row r="416" spans="2:7" ht="29" x14ac:dyDescent="0.35">
      <c r="B416" s="14" t="s">
        <v>919</v>
      </c>
      <c r="C416" s="15" t="s">
        <v>14</v>
      </c>
      <c r="D416" s="15">
        <v>491500</v>
      </c>
      <c r="E416" s="15" t="s">
        <v>4</v>
      </c>
      <c r="F416" s="264" t="s">
        <v>920</v>
      </c>
      <c r="G416" s="354" t="s">
        <v>996</v>
      </c>
    </row>
    <row r="417" spans="2:7" x14ac:dyDescent="0.35">
      <c r="B417" s="14" t="s">
        <v>922</v>
      </c>
      <c r="C417" s="15" t="s">
        <v>14</v>
      </c>
      <c r="D417" s="15">
        <v>1296700</v>
      </c>
      <c r="E417" s="15" t="s">
        <v>4</v>
      </c>
      <c r="F417" s="264" t="s">
        <v>924</v>
      </c>
      <c r="G417" s="365"/>
    </row>
    <row r="418" spans="2:7" ht="29" x14ac:dyDescent="0.35">
      <c r="B418" s="14" t="s">
        <v>922</v>
      </c>
      <c r="C418" s="15" t="s">
        <v>14</v>
      </c>
      <c r="D418" s="15">
        <v>150000</v>
      </c>
      <c r="E418" s="15" t="s">
        <v>4</v>
      </c>
      <c r="F418" s="264" t="s">
        <v>925</v>
      </c>
      <c r="G418" s="365"/>
    </row>
    <row r="419" spans="2:7" s="135" customFormat="1" x14ac:dyDescent="0.35">
      <c r="B419" s="196" t="s">
        <v>952</v>
      </c>
      <c r="C419" s="194" t="s">
        <v>14</v>
      </c>
      <c r="D419" s="194">
        <v>590000</v>
      </c>
      <c r="E419" s="194" t="s">
        <v>4</v>
      </c>
      <c r="F419" s="195" t="s">
        <v>951</v>
      </c>
      <c r="G419" s="355"/>
    </row>
    <row r="420" spans="2:7" s="13" customFormat="1" x14ac:dyDescent="0.35">
      <c r="B420" s="197" t="s">
        <v>950</v>
      </c>
      <c r="C420" s="15" t="s">
        <v>14</v>
      </c>
      <c r="D420" s="15">
        <v>100000</v>
      </c>
      <c r="E420" s="15" t="s">
        <v>45</v>
      </c>
      <c r="F420" s="264" t="s">
        <v>955</v>
      </c>
      <c r="G420" s="310" t="s">
        <v>953</v>
      </c>
    </row>
    <row r="421" spans="2:7" s="13" customFormat="1" x14ac:dyDescent="0.35">
      <c r="B421" s="197" t="s">
        <v>952</v>
      </c>
      <c r="C421" s="15" t="s">
        <v>14</v>
      </c>
      <c r="D421" s="15">
        <v>100000</v>
      </c>
      <c r="E421" s="15" t="s">
        <v>45</v>
      </c>
      <c r="F421" s="264" t="s">
        <v>956</v>
      </c>
      <c r="G421" s="310" t="s">
        <v>953</v>
      </c>
    </row>
    <row r="422" spans="2:7" s="13" customFormat="1" ht="14" customHeight="1" x14ac:dyDescent="0.35">
      <c r="B422" s="197" t="s">
        <v>952</v>
      </c>
      <c r="C422" s="15" t="s">
        <v>14</v>
      </c>
      <c r="D422" s="198">
        <v>466000</v>
      </c>
      <c r="E422" s="15" t="s">
        <v>31</v>
      </c>
      <c r="F422" s="226" t="s">
        <v>957</v>
      </c>
      <c r="G422" s="249" t="s">
        <v>710</v>
      </c>
    </row>
    <row r="423" spans="2:7" x14ac:dyDescent="0.35">
      <c r="B423" s="197" t="s">
        <v>959</v>
      </c>
      <c r="C423" s="198" t="s">
        <v>14</v>
      </c>
      <c r="D423" s="198">
        <v>1350000</v>
      </c>
      <c r="E423" s="198" t="s">
        <v>813</v>
      </c>
      <c r="F423" s="295" t="s">
        <v>979</v>
      </c>
      <c r="G423" s="249" t="s">
        <v>966</v>
      </c>
    </row>
    <row r="424" spans="2:7" x14ac:dyDescent="0.35">
      <c r="B424" s="197" t="s">
        <v>959</v>
      </c>
      <c r="C424" s="198" t="s">
        <v>14</v>
      </c>
      <c r="D424" s="198">
        <v>200000</v>
      </c>
      <c r="E424" s="198" t="s">
        <v>813</v>
      </c>
      <c r="F424" s="295" t="s">
        <v>980</v>
      </c>
      <c r="G424" s="249" t="s">
        <v>981</v>
      </c>
    </row>
    <row r="425" spans="2:7" ht="14" customHeight="1" x14ac:dyDescent="0.35">
      <c r="B425" s="197" t="s">
        <v>959</v>
      </c>
      <c r="C425" s="198" t="s">
        <v>14</v>
      </c>
      <c r="D425" s="198">
        <v>150000</v>
      </c>
      <c r="E425" s="198" t="s">
        <v>813</v>
      </c>
      <c r="F425" s="226" t="s">
        <v>990</v>
      </c>
      <c r="G425" s="249" t="s">
        <v>991</v>
      </c>
    </row>
    <row r="426" spans="2:7" x14ac:dyDescent="0.35">
      <c r="B426" s="197" t="s">
        <v>959</v>
      </c>
      <c r="C426" s="198" t="s">
        <v>14</v>
      </c>
      <c r="D426" s="198">
        <v>50000</v>
      </c>
      <c r="E426" s="198" t="s">
        <v>813</v>
      </c>
      <c r="F426" s="226" t="s">
        <v>984</v>
      </c>
      <c r="G426" s="249" t="s">
        <v>985</v>
      </c>
    </row>
    <row r="427" spans="2:7" x14ac:dyDescent="0.35">
      <c r="B427" s="197" t="s">
        <v>959</v>
      </c>
      <c r="C427" s="198" t="s">
        <v>14</v>
      </c>
      <c r="D427" s="198">
        <v>30000</v>
      </c>
      <c r="E427" s="198" t="s">
        <v>813</v>
      </c>
      <c r="F427" s="226" t="s">
        <v>982</v>
      </c>
      <c r="G427" s="249" t="s">
        <v>983</v>
      </c>
    </row>
    <row r="428" spans="2:7" x14ac:dyDescent="0.35">
      <c r="B428" s="197" t="s">
        <v>959</v>
      </c>
      <c r="C428" s="198" t="s">
        <v>14</v>
      </c>
      <c r="D428" s="198">
        <v>20000</v>
      </c>
      <c r="E428" s="198" t="s">
        <v>813</v>
      </c>
      <c r="F428" s="226" t="s">
        <v>988</v>
      </c>
      <c r="G428" s="249" t="s">
        <v>989</v>
      </c>
    </row>
    <row r="429" spans="2:7" x14ac:dyDescent="0.35">
      <c r="B429" s="197" t="s">
        <v>959</v>
      </c>
      <c r="C429" s="198" t="s">
        <v>14</v>
      </c>
      <c r="D429" s="198">
        <v>15000</v>
      </c>
      <c r="E429" s="198" t="s">
        <v>813</v>
      </c>
      <c r="F429" s="226" t="s">
        <v>986</v>
      </c>
      <c r="G429" s="249" t="s">
        <v>987</v>
      </c>
    </row>
    <row r="430" spans="2:7" x14ac:dyDescent="0.35">
      <c r="B430" s="197" t="s">
        <v>959</v>
      </c>
      <c r="C430" s="198" t="s">
        <v>14</v>
      </c>
      <c r="D430" s="198">
        <v>16000</v>
      </c>
      <c r="E430" s="198" t="s">
        <v>813</v>
      </c>
      <c r="F430" s="226" t="s">
        <v>992</v>
      </c>
      <c r="G430" s="249" t="s">
        <v>993</v>
      </c>
    </row>
    <row r="431" spans="2:7" x14ac:dyDescent="0.35">
      <c r="B431" s="296" t="s">
        <v>959</v>
      </c>
      <c r="C431" s="297" t="s">
        <v>14</v>
      </c>
      <c r="D431" s="297">
        <v>169000</v>
      </c>
      <c r="E431" s="297" t="s">
        <v>813</v>
      </c>
      <c r="F431" s="298" t="s">
        <v>994</v>
      </c>
      <c r="G431" s="299" t="s">
        <v>995</v>
      </c>
    </row>
    <row r="432" spans="2:7" x14ac:dyDescent="0.35">
      <c r="B432" s="197" t="s">
        <v>959</v>
      </c>
      <c r="C432" s="198" t="s">
        <v>14</v>
      </c>
      <c r="D432" s="198">
        <v>600000</v>
      </c>
      <c r="E432" s="198" t="s">
        <v>4</v>
      </c>
      <c r="F432" s="226" t="s">
        <v>960</v>
      </c>
      <c r="G432" s="249" t="s">
        <v>962</v>
      </c>
    </row>
    <row r="433" spans="2:8" x14ac:dyDescent="0.35">
      <c r="B433" s="197" t="s">
        <v>964</v>
      </c>
      <c r="C433" s="198" t="s">
        <v>14</v>
      </c>
      <c r="D433" s="198">
        <v>200000</v>
      </c>
      <c r="E433" s="198" t="s">
        <v>961</v>
      </c>
      <c r="F433" s="226" t="s">
        <v>1069</v>
      </c>
      <c r="G433" s="315" t="s">
        <v>1068</v>
      </c>
    </row>
    <row r="434" spans="2:8" x14ac:dyDescent="0.35">
      <c r="B434" s="14" t="s">
        <v>999</v>
      </c>
      <c r="C434" s="15" t="s">
        <v>14</v>
      </c>
      <c r="D434" s="15">
        <v>2500000</v>
      </c>
      <c r="E434" s="15" t="s">
        <v>948</v>
      </c>
      <c r="F434" s="264" t="s">
        <v>949</v>
      </c>
      <c r="G434" s="249" t="s">
        <v>501</v>
      </c>
    </row>
    <row r="435" spans="2:8" ht="29" x14ac:dyDescent="0.35">
      <c r="B435" s="197" t="s">
        <v>1004</v>
      </c>
      <c r="C435" s="198" t="s">
        <v>14</v>
      </c>
      <c r="D435" s="198">
        <v>1000000</v>
      </c>
      <c r="E435" s="198" t="s">
        <v>31</v>
      </c>
      <c r="F435" s="226" t="s">
        <v>1016</v>
      </c>
      <c r="G435" s="249" t="s">
        <v>1017</v>
      </c>
      <c r="H435" s="6" t="s">
        <v>1006</v>
      </c>
    </row>
    <row r="436" spans="2:8" ht="18" customHeight="1" x14ac:dyDescent="0.35">
      <c r="B436" s="197" t="s">
        <v>1004</v>
      </c>
      <c r="C436" s="198" t="s">
        <v>14</v>
      </c>
      <c r="D436" s="198">
        <v>500000</v>
      </c>
      <c r="E436" s="198" t="s">
        <v>31</v>
      </c>
      <c r="F436" s="226" t="s">
        <v>1050</v>
      </c>
      <c r="G436" s="249" t="s">
        <v>177</v>
      </c>
    </row>
    <row r="437" spans="2:8" ht="29" x14ac:dyDescent="0.35">
      <c r="B437" s="197" t="s">
        <v>1008</v>
      </c>
      <c r="C437" s="198" t="s">
        <v>14</v>
      </c>
      <c r="D437" s="198">
        <v>5000000</v>
      </c>
      <c r="E437" s="198" t="s">
        <v>70</v>
      </c>
      <c r="F437" s="226" t="s">
        <v>1044</v>
      </c>
      <c r="G437" s="249" t="s">
        <v>1314</v>
      </c>
    </row>
    <row r="438" spans="2:8" ht="18" customHeight="1" x14ac:dyDescent="0.35">
      <c r="B438" s="197" t="s">
        <v>1010</v>
      </c>
      <c r="C438" s="198" t="s">
        <v>14</v>
      </c>
      <c r="D438" s="198">
        <v>1140000</v>
      </c>
      <c r="E438" s="198" t="s">
        <v>1011</v>
      </c>
      <c r="F438" s="226" t="s">
        <v>1048</v>
      </c>
      <c r="G438" s="249" t="s">
        <v>1012</v>
      </c>
    </row>
    <row r="439" spans="2:8" ht="29" x14ac:dyDescent="0.35">
      <c r="B439" s="197" t="s">
        <v>1013</v>
      </c>
      <c r="C439" s="198" t="s">
        <v>14</v>
      </c>
      <c r="D439" s="198">
        <v>700000</v>
      </c>
      <c r="E439" s="198" t="s">
        <v>750</v>
      </c>
      <c r="F439" s="226" t="s">
        <v>1014</v>
      </c>
      <c r="G439" s="249" t="s">
        <v>1024</v>
      </c>
      <c r="H439" s="6" t="s">
        <v>1015</v>
      </c>
    </row>
    <row r="440" spans="2:8" x14ac:dyDescent="0.35">
      <c r="B440" s="197" t="s">
        <v>1013</v>
      </c>
      <c r="C440" s="198" t="s">
        <v>14</v>
      </c>
      <c r="D440" s="198">
        <v>500000</v>
      </c>
      <c r="E440" s="198" t="s">
        <v>494</v>
      </c>
      <c r="F440" s="226" t="s">
        <v>1047</v>
      </c>
      <c r="G440" s="249" t="s">
        <v>1012</v>
      </c>
    </row>
    <row r="441" spans="2:8" x14ac:dyDescent="0.35">
      <c r="B441" s="197" t="s">
        <v>1023</v>
      </c>
      <c r="C441" s="198" t="s">
        <v>14</v>
      </c>
      <c r="D441" s="198">
        <v>2000000</v>
      </c>
      <c r="E441" s="198" t="s">
        <v>1020</v>
      </c>
      <c r="F441" s="226" t="s">
        <v>1049</v>
      </c>
      <c r="G441" s="249" t="s">
        <v>1021</v>
      </c>
    </row>
    <row r="442" spans="2:8" ht="29" x14ac:dyDescent="0.35">
      <c r="B442" s="197" t="s">
        <v>1038</v>
      </c>
      <c r="C442" s="198" t="s">
        <v>14</v>
      </c>
      <c r="D442" s="198">
        <v>500000</v>
      </c>
      <c r="E442" s="198" t="s">
        <v>31</v>
      </c>
      <c r="F442" s="226" t="s">
        <v>1043</v>
      </c>
      <c r="G442" s="249" t="s">
        <v>1046</v>
      </c>
    </row>
    <row r="443" spans="2:8" x14ac:dyDescent="0.35">
      <c r="B443" s="197"/>
      <c r="C443" s="198"/>
      <c r="D443" s="198"/>
      <c r="E443" s="198"/>
      <c r="F443" s="226"/>
      <c r="G443" s="249"/>
    </row>
    <row r="444" spans="2:8" ht="24.5" customHeight="1" x14ac:dyDescent="0.35">
      <c r="B444" s="196" t="s">
        <v>1041</v>
      </c>
      <c r="C444" s="194" t="s">
        <v>14</v>
      </c>
      <c r="D444" s="194">
        <v>10000000</v>
      </c>
      <c r="E444" s="194" t="s">
        <v>70</v>
      </c>
      <c r="F444" s="261" t="s">
        <v>533</v>
      </c>
      <c r="G444" s="300" t="s">
        <v>1077</v>
      </c>
    </row>
    <row r="445" spans="2:8" x14ac:dyDescent="0.35">
      <c r="B445" s="197" t="s">
        <v>1053</v>
      </c>
      <c r="C445" s="198" t="s">
        <v>14</v>
      </c>
      <c r="D445" s="198">
        <v>500000</v>
      </c>
      <c r="E445" s="198" t="s">
        <v>494</v>
      </c>
      <c r="F445" s="226" t="s">
        <v>1047</v>
      </c>
      <c r="G445" s="249" t="s">
        <v>1012</v>
      </c>
    </row>
    <row r="446" spans="2:8" x14ac:dyDescent="0.35">
      <c r="B446" s="197" t="s">
        <v>1053</v>
      </c>
      <c r="C446" s="198" t="s">
        <v>14</v>
      </c>
      <c r="D446" s="198">
        <v>130000</v>
      </c>
      <c r="E446" s="198" t="s">
        <v>45</v>
      </c>
      <c r="F446" s="226" t="s">
        <v>1060</v>
      </c>
      <c r="G446" s="249" t="s">
        <v>1079</v>
      </c>
    </row>
    <row r="447" spans="2:8" ht="29" x14ac:dyDescent="0.35">
      <c r="B447" s="197" t="s">
        <v>1054</v>
      </c>
      <c r="C447" s="198" t="s">
        <v>14</v>
      </c>
      <c r="D447" s="198">
        <v>390000</v>
      </c>
      <c r="E447" s="198" t="s">
        <v>629</v>
      </c>
      <c r="F447" s="226" t="s">
        <v>746</v>
      </c>
      <c r="G447" s="249" t="s">
        <v>1075</v>
      </c>
    </row>
    <row r="448" spans="2:8" x14ac:dyDescent="0.35">
      <c r="B448" s="197" t="s">
        <v>1055</v>
      </c>
      <c r="C448" s="198" t="s">
        <v>14</v>
      </c>
      <c r="D448" s="198">
        <v>5000000</v>
      </c>
      <c r="E448" s="198" t="s">
        <v>70</v>
      </c>
      <c r="F448" s="226" t="s">
        <v>1057</v>
      </c>
      <c r="G448" s="354" t="s">
        <v>1078</v>
      </c>
    </row>
    <row r="449" spans="2:7" x14ac:dyDescent="0.35">
      <c r="B449" s="197" t="s">
        <v>1055</v>
      </c>
      <c r="C449" s="198" t="s">
        <v>14</v>
      </c>
      <c r="D449" s="198">
        <v>5000000</v>
      </c>
      <c r="E449" s="198" t="s">
        <v>70</v>
      </c>
      <c r="F449" s="226" t="s">
        <v>1058</v>
      </c>
      <c r="G449" s="355"/>
    </row>
    <row r="450" spans="2:7" ht="43.5" x14ac:dyDescent="0.35">
      <c r="B450" s="197" t="s">
        <v>1059</v>
      </c>
      <c r="C450" s="198" t="s">
        <v>14</v>
      </c>
      <c r="D450" s="198">
        <v>1000000</v>
      </c>
      <c r="E450" s="198" t="s">
        <v>45</v>
      </c>
      <c r="F450" s="295" t="s">
        <v>1066</v>
      </c>
      <c r="G450" s="244" t="s">
        <v>597</v>
      </c>
    </row>
    <row r="451" spans="2:7" x14ac:dyDescent="0.35">
      <c r="B451" s="197" t="s">
        <v>1061</v>
      </c>
      <c r="C451" s="198" t="s">
        <v>14</v>
      </c>
      <c r="D451" s="198">
        <v>500000</v>
      </c>
      <c r="E451" s="198" t="s">
        <v>1062</v>
      </c>
      <c r="F451" s="226" t="s">
        <v>1063</v>
      </c>
      <c r="G451" s="249" t="s">
        <v>1012</v>
      </c>
    </row>
    <row r="452" spans="2:7" x14ac:dyDescent="0.35">
      <c r="B452" s="14" t="s">
        <v>1064</v>
      </c>
      <c r="C452" s="15" t="s">
        <v>14</v>
      </c>
      <c r="D452" s="15">
        <v>2500000</v>
      </c>
      <c r="E452" s="15" t="s">
        <v>948</v>
      </c>
      <c r="F452" s="264" t="s">
        <v>949</v>
      </c>
      <c r="G452" s="249" t="s">
        <v>501</v>
      </c>
    </row>
    <row r="453" spans="2:7" x14ac:dyDescent="0.35">
      <c r="B453" s="14" t="s">
        <v>1064</v>
      </c>
      <c r="C453" s="15" t="s">
        <v>14</v>
      </c>
      <c r="D453" s="15">
        <v>765000</v>
      </c>
      <c r="E453" s="15" t="s">
        <v>70</v>
      </c>
      <c r="F453" s="264" t="s">
        <v>1071</v>
      </c>
      <c r="G453" s="249" t="s">
        <v>1070</v>
      </c>
    </row>
    <row r="454" spans="2:7" ht="29" x14ac:dyDescent="0.35">
      <c r="B454" s="14" t="s">
        <v>1064</v>
      </c>
      <c r="C454" s="15" t="s">
        <v>14</v>
      </c>
      <c r="D454" s="15">
        <v>1000000</v>
      </c>
      <c r="E454" s="15" t="s">
        <v>31</v>
      </c>
      <c r="F454" s="264" t="s">
        <v>1076</v>
      </c>
      <c r="G454" s="249" t="s">
        <v>512</v>
      </c>
    </row>
    <row r="455" spans="2:7" x14ac:dyDescent="0.35">
      <c r="B455" s="14" t="s">
        <v>1072</v>
      </c>
      <c r="C455" s="15" t="s">
        <v>14</v>
      </c>
      <c r="D455" s="15">
        <v>200000</v>
      </c>
      <c r="E455" s="15" t="s">
        <v>70</v>
      </c>
      <c r="F455" s="264" t="s">
        <v>1073</v>
      </c>
      <c r="G455" s="249" t="s">
        <v>1074</v>
      </c>
    </row>
    <row r="456" spans="2:7" x14ac:dyDescent="0.35">
      <c r="B456" s="14"/>
      <c r="C456" s="15"/>
      <c r="D456" s="15"/>
      <c r="E456" s="15"/>
      <c r="F456" s="264"/>
      <c r="G456" s="249"/>
    </row>
    <row r="457" spans="2:7" ht="29" x14ac:dyDescent="0.35">
      <c r="B457" s="14" t="s">
        <v>1101</v>
      </c>
      <c r="C457" s="15" t="s">
        <v>14</v>
      </c>
      <c r="D457" s="15">
        <v>150000</v>
      </c>
      <c r="E457" s="15" t="s">
        <v>45</v>
      </c>
      <c r="F457" s="264" t="s">
        <v>1091</v>
      </c>
      <c r="G457" s="249" t="s">
        <v>1092</v>
      </c>
    </row>
    <row r="458" spans="2:7" ht="19" customHeight="1" x14ac:dyDescent="0.35">
      <c r="B458" s="14" t="s">
        <v>1085</v>
      </c>
      <c r="C458" s="15" t="s">
        <v>14</v>
      </c>
      <c r="D458" s="15">
        <v>5081000</v>
      </c>
      <c r="E458" s="15" t="s">
        <v>4</v>
      </c>
      <c r="F458" s="264" t="s">
        <v>1086</v>
      </c>
      <c r="G458" s="249" t="s">
        <v>1087</v>
      </c>
    </row>
    <row r="459" spans="2:7" ht="20" customHeight="1" x14ac:dyDescent="0.35">
      <c r="B459" s="14" t="s">
        <v>1085</v>
      </c>
      <c r="C459" s="15" t="s">
        <v>14</v>
      </c>
      <c r="D459" s="15">
        <v>5000000</v>
      </c>
      <c r="E459" s="15" t="s">
        <v>70</v>
      </c>
      <c r="F459" s="264" t="s">
        <v>533</v>
      </c>
      <c r="G459" s="249" t="s">
        <v>1111</v>
      </c>
    </row>
    <row r="460" spans="2:7" ht="16.5" customHeight="1" x14ac:dyDescent="0.35">
      <c r="B460" s="14" t="s">
        <v>1088</v>
      </c>
      <c r="C460" s="15" t="s">
        <v>14</v>
      </c>
      <c r="D460" s="15">
        <v>100000</v>
      </c>
      <c r="E460" s="15" t="s">
        <v>45</v>
      </c>
      <c r="F460" s="264" t="s">
        <v>1102</v>
      </c>
      <c r="G460" s="249" t="s">
        <v>1112</v>
      </c>
    </row>
    <row r="461" spans="2:7" ht="29" x14ac:dyDescent="0.35">
      <c r="B461" s="14" t="s">
        <v>1088</v>
      </c>
      <c r="C461" s="15" t="s">
        <v>14</v>
      </c>
      <c r="D461" s="15">
        <v>600000</v>
      </c>
      <c r="E461" s="15" t="s">
        <v>626</v>
      </c>
      <c r="F461" s="264" t="s">
        <v>1089</v>
      </c>
      <c r="G461" s="249" t="s">
        <v>1090</v>
      </c>
    </row>
    <row r="462" spans="2:7" ht="22.5" customHeight="1" x14ac:dyDescent="0.35">
      <c r="B462" s="197" t="s">
        <v>1103</v>
      </c>
      <c r="C462" s="15" t="s">
        <v>14</v>
      </c>
      <c r="D462" s="15">
        <v>373000</v>
      </c>
      <c r="E462" s="15" t="s">
        <v>70</v>
      </c>
      <c r="F462" s="264" t="s">
        <v>1183</v>
      </c>
      <c r="G462" s="249" t="s">
        <v>1189</v>
      </c>
    </row>
    <row r="463" spans="2:7" ht="26" customHeight="1" x14ac:dyDescent="0.35">
      <c r="B463" s="197" t="s">
        <v>1103</v>
      </c>
      <c r="C463" s="15" t="s">
        <v>14</v>
      </c>
      <c r="D463" s="15">
        <v>280000</v>
      </c>
      <c r="E463" s="15" t="s">
        <v>70</v>
      </c>
      <c r="F463" s="264" t="s">
        <v>1186</v>
      </c>
      <c r="G463" s="249" t="s">
        <v>1190</v>
      </c>
    </row>
    <row r="464" spans="2:7" ht="16.5" customHeight="1" x14ac:dyDescent="0.35">
      <c r="B464" s="14" t="s">
        <v>1103</v>
      </c>
      <c r="C464" s="15" t="s">
        <v>14</v>
      </c>
      <c r="D464" s="15">
        <v>300000</v>
      </c>
      <c r="E464" s="15" t="s">
        <v>869</v>
      </c>
      <c r="F464" s="264" t="s">
        <v>1115</v>
      </c>
      <c r="G464" s="299" t="s">
        <v>1012</v>
      </c>
    </row>
    <row r="465" spans="2:7" ht="16.5" customHeight="1" x14ac:dyDescent="0.35">
      <c r="B465" s="14" t="s">
        <v>1103</v>
      </c>
      <c r="C465" s="15" t="s">
        <v>14</v>
      </c>
      <c r="D465" s="15">
        <v>100000</v>
      </c>
      <c r="E465" s="15" t="s">
        <v>70</v>
      </c>
      <c r="F465" s="264" t="s">
        <v>1113</v>
      </c>
      <c r="G465" s="249" t="s">
        <v>177</v>
      </c>
    </row>
    <row r="466" spans="2:7" x14ac:dyDescent="0.35">
      <c r="B466" s="14" t="s">
        <v>1094</v>
      </c>
      <c r="C466" s="15" t="s">
        <v>14</v>
      </c>
      <c r="D466" s="15">
        <v>100000</v>
      </c>
      <c r="E466" s="15" t="s">
        <v>889</v>
      </c>
      <c r="F466" s="264" t="s">
        <v>1104</v>
      </c>
      <c r="G466" s="249" t="s">
        <v>1105</v>
      </c>
    </row>
    <row r="467" spans="2:7" x14ac:dyDescent="0.35">
      <c r="B467" s="14" t="s">
        <v>1094</v>
      </c>
      <c r="C467" s="15" t="s">
        <v>14</v>
      </c>
      <c r="D467" s="15">
        <v>1000000</v>
      </c>
      <c r="E467" s="15" t="s">
        <v>4</v>
      </c>
      <c r="F467" s="264" t="s">
        <v>609</v>
      </c>
      <c r="G467" s="249" t="s">
        <v>612</v>
      </c>
    </row>
    <row r="468" spans="2:7" ht="29" x14ac:dyDescent="0.35">
      <c r="B468" s="14" t="s">
        <v>1093</v>
      </c>
      <c r="C468" s="15" t="s">
        <v>14</v>
      </c>
      <c r="D468" s="15">
        <v>600000</v>
      </c>
      <c r="E468" s="15" t="s">
        <v>4</v>
      </c>
      <c r="F468" s="264" t="s">
        <v>1114</v>
      </c>
      <c r="G468" s="300" t="s">
        <v>866</v>
      </c>
    </row>
    <row r="469" spans="2:7" ht="43.5" x14ac:dyDescent="0.35">
      <c r="B469" s="14" t="s">
        <v>1106</v>
      </c>
      <c r="C469" s="15" t="s">
        <v>14</v>
      </c>
      <c r="D469" s="194">
        <v>1000000</v>
      </c>
      <c r="E469" s="15" t="s">
        <v>45</v>
      </c>
      <c r="F469" s="295" t="s">
        <v>1107</v>
      </c>
      <c r="G469" s="244" t="s">
        <v>597</v>
      </c>
    </row>
    <row r="470" spans="2:7" x14ac:dyDescent="0.35">
      <c r="B470" s="196" t="s">
        <v>1108</v>
      </c>
      <c r="C470" s="15" t="s">
        <v>14</v>
      </c>
      <c r="D470" s="15">
        <v>2500000</v>
      </c>
      <c r="E470" s="15" t="s">
        <v>948</v>
      </c>
      <c r="F470" s="264" t="s">
        <v>1109</v>
      </c>
      <c r="G470" s="249" t="s">
        <v>501</v>
      </c>
    </row>
    <row r="471" spans="2:7" x14ac:dyDescent="0.35">
      <c r="B471" s="196" t="s">
        <v>1110</v>
      </c>
      <c r="C471" s="15" t="s">
        <v>14</v>
      </c>
      <c r="D471" s="15">
        <v>500000</v>
      </c>
      <c r="E471" s="15" t="s">
        <v>70</v>
      </c>
      <c r="F471" s="264" t="s">
        <v>1113</v>
      </c>
      <c r="G471" s="249" t="s">
        <v>177</v>
      </c>
    </row>
    <row r="472" spans="2:7" x14ac:dyDescent="0.35">
      <c r="B472" s="196" t="s">
        <v>1126</v>
      </c>
      <c r="C472" s="15" t="s">
        <v>14</v>
      </c>
      <c r="D472" s="15">
        <v>300000</v>
      </c>
      <c r="E472" s="15" t="s">
        <v>869</v>
      </c>
      <c r="F472" s="264" t="s">
        <v>1115</v>
      </c>
      <c r="G472" s="299" t="s">
        <v>1012</v>
      </c>
    </row>
    <row r="473" spans="2:7" x14ac:dyDescent="0.35">
      <c r="B473" s="196"/>
      <c r="C473" s="15"/>
      <c r="D473" s="15"/>
      <c r="E473" s="15"/>
      <c r="F473" s="264"/>
      <c r="G473" s="249"/>
    </row>
    <row r="474" spans="2:7" x14ac:dyDescent="0.35">
      <c r="B474" s="196" t="s">
        <v>1116</v>
      </c>
      <c r="C474" s="15" t="s">
        <v>14</v>
      </c>
      <c r="D474" s="15">
        <v>1300000</v>
      </c>
      <c r="E474" s="15" t="s">
        <v>4</v>
      </c>
      <c r="F474" s="264" t="s">
        <v>1119</v>
      </c>
      <c r="G474" s="249" t="s">
        <v>136</v>
      </c>
    </row>
    <row r="475" spans="2:7" ht="16.5" customHeight="1" x14ac:dyDescent="0.35">
      <c r="B475" s="196" t="s">
        <v>1116</v>
      </c>
      <c r="C475" s="194" t="s">
        <v>14</v>
      </c>
      <c r="D475" s="194">
        <v>200000</v>
      </c>
      <c r="E475" s="15" t="s">
        <v>1117</v>
      </c>
      <c r="F475" s="264" t="s">
        <v>1118</v>
      </c>
      <c r="G475" s="299" t="s">
        <v>1152</v>
      </c>
    </row>
    <row r="476" spans="2:7" ht="16.5" customHeight="1" x14ac:dyDescent="0.35">
      <c r="B476" s="196" t="s">
        <v>1120</v>
      </c>
      <c r="C476" s="194" t="s">
        <v>14</v>
      </c>
      <c r="D476" s="194">
        <v>200000</v>
      </c>
      <c r="E476" s="15" t="s">
        <v>869</v>
      </c>
      <c r="F476" s="264" t="s">
        <v>1115</v>
      </c>
      <c r="G476" s="249" t="s">
        <v>1012</v>
      </c>
    </row>
    <row r="477" spans="2:7" x14ac:dyDescent="0.35">
      <c r="B477" s="14" t="s">
        <v>1121</v>
      </c>
      <c r="C477" s="15" t="s">
        <v>14</v>
      </c>
      <c r="D477" s="15">
        <v>2500000</v>
      </c>
      <c r="E477" s="15" t="s">
        <v>474</v>
      </c>
      <c r="F477" s="264" t="s">
        <v>851</v>
      </c>
      <c r="G477" s="249" t="s">
        <v>177</v>
      </c>
    </row>
    <row r="478" spans="2:7" ht="29" x14ac:dyDescent="0.35">
      <c r="B478" s="14" t="s">
        <v>1122</v>
      </c>
      <c r="C478" s="15" t="s">
        <v>14</v>
      </c>
      <c r="D478" s="15">
        <v>100000</v>
      </c>
      <c r="E478" s="15" t="s">
        <v>45</v>
      </c>
      <c r="F478" s="226" t="s">
        <v>1143</v>
      </c>
      <c r="G478" s="249" t="s">
        <v>710</v>
      </c>
    </row>
    <row r="479" spans="2:7" ht="29" x14ac:dyDescent="0.35">
      <c r="B479" s="14" t="s">
        <v>1123</v>
      </c>
      <c r="C479" s="15" t="s">
        <v>14</v>
      </c>
      <c r="D479" s="15">
        <v>150000</v>
      </c>
      <c r="E479" s="15" t="s">
        <v>889</v>
      </c>
      <c r="F479" s="264" t="s">
        <v>1124</v>
      </c>
      <c r="G479" s="249" t="s">
        <v>1125</v>
      </c>
    </row>
    <row r="480" spans="2:7" ht="15" thickBot="1" x14ac:dyDescent="0.4">
      <c r="B480" s="311"/>
      <c r="C480" s="312"/>
      <c r="D480" s="312"/>
      <c r="E480" s="312"/>
      <c r="F480" s="313"/>
      <c r="G480" s="314"/>
    </row>
    <row r="481" spans="2:7" x14ac:dyDescent="0.35">
      <c r="B481" s="324"/>
      <c r="C481" s="325"/>
      <c r="D481" s="325"/>
      <c r="E481" s="325"/>
      <c r="F481" s="326"/>
      <c r="G481" s="327"/>
    </row>
    <row r="482" spans="2:7" ht="14" customHeight="1" x14ac:dyDescent="0.35">
      <c r="B482" s="14" t="s">
        <v>1123</v>
      </c>
      <c r="C482" s="15" t="s">
        <v>14</v>
      </c>
      <c r="D482" s="15">
        <v>100000</v>
      </c>
      <c r="E482" s="15" t="s">
        <v>45</v>
      </c>
      <c r="F482" s="264" t="s">
        <v>1214</v>
      </c>
      <c r="G482" s="249" t="s">
        <v>1216</v>
      </c>
    </row>
    <row r="483" spans="2:7" ht="14" customHeight="1" x14ac:dyDescent="0.35">
      <c r="B483" s="14" t="s">
        <v>1123</v>
      </c>
      <c r="C483" s="15" t="s">
        <v>14</v>
      </c>
      <c r="D483" s="15">
        <v>100000</v>
      </c>
      <c r="E483" s="15" t="s">
        <v>45</v>
      </c>
      <c r="F483" s="264" t="s">
        <v>1215</v>
      </c>
      <c r="G483" s="249" t="s">
        <v>1217</v>
      </c>
    </row>
    <row r="484" spans="2:7" ht="14" customHeight="1" x14ac:dyDescent="0.35">
      <c r="B484" s="296" t="s">
        <v>1123</v>
      </c>
      <c r="C484" s="15" t="s">
        <v>14</v>
      </c>
      <c r="D484" s="15">
        <v>97000</v>
      </c>
      <c r="E484" s="15" t="s">
        <v>45</v>
      </c>
      <c r="F484" s="264" t="s">
        <v>1225</v>
      </c>
      <c r="G484" s="249" t="s">
        <v>1221</v>
      </c>
    </row>
    <row r="485" spans="2:7" x14ac:dyDescent="0.35">
      <c r="B485" s="296" t="s">
        <v>1123</v>
      </c>
      <c r="C485" s="15" t="s">
        <v>14</v>
      </c>
      <c r="D485" s="15">
        <v>603000</v>
      </c>
      <c r="E485" s="15" t="s">
        <v>45</v>
      </c>
      <c r="F485" s="322" t="s">
        <v>1226</v>
      </c>
      <c r="G485" s="249" t="s">
        <v>1222</v>
      </c>
    </row>
    <row r="486" spans="2:7" ht="14" customHeight="1" x14ac:dyDescent="0.35">
      <c r="B486" s="296" t="s">
        <v>1123</v>
      </c>
      <c r="C486" s="15" t="s">
        <v>14</v>
      </c>
      <c r="D486" s="15">
        <v>22500</v>
      </c>
      <c r="E486" s="15" t="s">
        <v>45</v>
      </c>
      <c r="F486" s="264" t="s">
        <v>1223</v>
      </c>
      <c r="G486" s="249" t="s">
        <v>590</v>
      </c>
    </row>
    <row r="487" spans="2:7" ht="14" customHeight="1" x14ac:dyDescent="0.35">
      <c r="B487" s="14" t="s">
        <v>1149</v>
      </c>
      <c r="C487" s="15" t="s">
        <v>14</v>
      </c>
      <c r="D487" s="15">
        <v>100000</v>
      </c>
      <c r="E487" s="15" t="s">
        <v>45</v>
      </c>
      <c r="F487" s="264" t="s">
        <v>1150</v>
      </c>
      <c r="G487" s="249" t="s">
        <v>1151</v>
      </c>
    </row>
    <row r="488" spans="2:7" ht="14" customHeight="1" x14ac:dyDescent="0.35">
      <c r="B488" s="14" t="s">
        <v>1146</v>
      </c>
      <c r="C488" s="15" t="s">
        <v>14</v>
      </c>
      <c r="D488" s="15">
        <v>250000</v>
      </c>
      <c r="E488" s="15" t="s">
        <v>869</v>
      </c>
      <c r="F488" s="264" t="s">
        <v>1147</v>
      </c>
      <c r="G488" s="249" t="s">
        <v>881</v>
      </c>
    </row>
    <row r="489" spans="2:7" x14ac:dyDescent="0.35">
      <c r="B489" s="14" t="s">
        <v>1146</v>
      </c>
      <c r="C489" s="15" t="s">
        <v>14</v>
      </c>
      <c r="D489" s="15">
        <v>300000</v>
      </c>
      <c r="E489" s="15" t="s">
        <v>52</v>
      </c>
      <c r="F489" s="264" t="s">
        <v>1148</v>
      </c>
      <c r="G489" s="249" t="s">
        <v>586</v>
      </c>
    </row>
    <row r="490" spans="2:7" x14ac:dyDescent="0.35">
      <c r="B490" s="14" t="s">
        <v>1146</v>
      </c>
      <c r="C490" s="15" t="s">
        <v>14</v>
      </c>
      <c r="D490" s="15">
        <v>489000</v>
      </c>
      <c r="E490" s="15" t="s">
        <v>70</v>
      </c>
      <c r="F490" s="264" t="s">
        <v>1208</v>
      </c>
      <c r="G490" s="249" t="s">
        <v>1210</v>
      </c>
    </row>
    <row r="491" spans="2:7" x14ac:dyDescent="0.35">
      <c r="B491" s="14" t="s">
        <v>1146</v>
      </c>
      <c r="C491" s="15" t="s">
        <v>14</v>
      </c>
      <c r="D491" s="15">
        <v>201000</v>
      </c>
      <c r="E491" s="15" t="s">
        <v>70</v>
      </c>
      <c r="F491" s="264" t="s">
        <v>1209</v>
      </c>
      <c r="G491" s="249" t="s">
        <v>1211</v>
      </c>
    </row>
    <row r="492" spans="2:7" x14ac:dyDescent="0.35">
      <c r="B492" s="14" t="s">
        <v>1146</v>
      </c>
      <c r="C492" s="15" t="s">
        <v>14</v>
      </c>
      <c r="D492" s="15">
        <v>10000</v>
      </c>
      <c r="E492" s="15" t="s">
        <v>70</v>
      </c>
      <c r="F492" s="264" t="s">
        <v>1212</v>
      </c>
      <c r="G492" s="249" t="s">
        <v>385</v>
      </c>
    </row>
    <row r="493" spans="2:7" ht="29" x14ac:dyDescent="0.35">
      <c r="B493" s="14" t="s">
        <v>1146</v>
      </c>
      <c r="C493" s="15" t="s">
        <v>14</v>
      </c>
      <c r="D493" s="15">
        <v>467000</v>
      </c>
      <c r="E493" s="15" t="s">
        <v>961</v>
      </c>
      <c r="F493" s="264" t="s">
        <v>1185</v>
      </c>
      <c r="G493" s="249" t="s">
        <v>1187</v>
      </c>
    </row>
    <row r="494" spans="2:7" x14ac:dyDescent="0.35">
      <c r="B494" s="14" t="s">
        <v>1146</v>
      </c>
      <c r="C494" s="15" t="s">
        <v>14</v>
      </c>
      <c r="D494" s="15">
        <v>300000</v>
      </c>
      <c r="E494" s="15" t="s">
        <v>961</v>
      </c>
      <c r="F494" s="264" t="s">
        <v>1182</v>
      </c>
      <c r="G494" s="249" t="s">
        <v>1188</v>
      </c>
    </row>
    <row r="495" spans="2:7" x14ac:dyDescent="0.35">
      <c r="B495" s="14" t="s">
        <v>1153</v>
      </c>
      <c r="C495" s="15" t="s">
        <v>14</v>
      </c>
      <c r="D495" s="15">
        <v>800000</v>
      </c>
      <c r="E495" s="15" t="s">
        <v>750</v>
      </c>
      <c r="F495" s="264" t="s">
        <v>1193</v>
      </c>
      <c r="G495" s="249" t="s">
        <v>845</v>
      </c>
    </row>
    <row r="496" spans="2:7" x14ac:dyDescent="0.35">
      <c r="B496" s="14" t="s">
        <v>1167</v>
      </c>
      <c r="C496" s="15" t="s">
        <v>14</v>
      </c>
      <c r="D496" s="15">
        <v>373000</v>
      </c>
      <c r="E496" s="15" t="s">
        <v>70</v>
      </c>
      <c r="F496" s="264" t="s">
        <v>1183</v>
      </c>
      <c r="G496" s="249" t="s">
        <v>1189</v>
      </c>
    </row>
    <row r="497" spans="2:7" x14ac:dyDescent="0.35">
      <c r="B497" s="14" t="s">
        <v>1167</v>
      </c>
      <c r="C497" s="15" t="s">
        <v>14</v>
      </c>
      <c r="D497" s="15">
        <v>280000</v>
      </c>
      <c r="E497" s="15" t="s">
        <v>70</v>
      </c>
      <c r="F497" s="264" t="s">
        <v>1186</v>
      </c>
      <c r="G497" s="249" t="s">
        <v>1190</v>
      </c>
    </row>
    <row r="498" spans="2:7" ht="29" x14ac:dyDescent="0.35">
      <c r="B498" s="14" t="s">
        <v>1167</v>
      </c>
      <c r="C498" s="15" t="s">
        <v>14</v>
      </c>
      <c r="D498" s="15">
        <v>467000</v>
      </c>
      <c r="E498" s="15" t="s">
        <v>70</v>
      </c>
      <c r="F498" s="264" t="s">
        <v>1184</v>
      </c>
      <c r="G498" s="249" t="s">
        <v>1187</v>
      </c>
    </row>
    <row r="499" spans="2:7" x14ac:dyDescent="0.35">
      <c r="B499" s="14" t="s">
        <v>1154</v>
      </c>
      <c r="C499" s="15" t="s">
        <v>14</v>
      </c>
      <c r="D499" s="15">
        <v>5000000</v>
      </c>
      <c r="E499" s="15" t="s">
        <v>1155</v>
      </c>
      <c r="F499" s="264" t="s">
        <v>851</v>
      </c>
      <c r="G499" s="249" t="s">
        <v>177</v>
      </c>
    </row>
    <row r="500" spans="2:7" ht="14" customHeight="1" x14ac:dyDescent="0.35">
      <c r="B500" s="14" t="s">
        <v>1154</v>
      </c>
      <c r="C500" s="15" t="s">
        <v>14</v>
      </c>
      <c r="D500" s="194">
        <v>1500000</v>
      </c>
      <c r="E500" s="194" t="s">
        <v>1156</v>
      </c>
      <c r="F500" s="264" t="s">
        <v>1157</v>
      </c>
      <c r="G500" s="249" t="s">
        <v>268</v>
      </c>
    </row>
    <row r="501" spans="2:7" ht="29" x14ac:dyDescent="0.35">
      <c r="B501" s="14" t="s">
        <v>1158</v>
      </c>
      <c r="C501" s="15" t="s">
        <v>14</v>
      </c>
      <c r="D501" s="198">
        <v>400000</v>
      </c>
      <c r="E501" s="198" t="s">
        <v>626</v>
      </c>
      <c r="F501" s="226" t="s">
        <v>1165</v>
      </c>
      <c r="G501" s="249" t="s">
        <v>501</v>
      </c>
    </row>
    <row r="502" spans="2:7" ht="29" x14ac:dyDescent="0.35">
      <c r="B502" s="14" t="s">
        <v>1154</v>
      </c>
      <c r="C502" s="15" t="s">
        <v>14</v>
      </c>
      <c r="D502" s="198">
        <v>100000</v>
      </c>
      <c r="E502" s="198" t="s">
        <v>31</v>
      </c>
      <c r="F502" s="226" t="s">
        <v>1166</v>
      </c>
      <c r="G502" s="299" t="s">
        <v>1276</v>
      </c>
    </row>
    <row r="503" spans="2:7" ht="29" x14ac:dyDescent="0.35">
      <c r="B503" s="14" t="s">
        <v>1159</v>
      </c>
      <c r="C503" s="15" t="s">
        <v>14</v>
      </c>
      <c r="D503" s="198">
        <v>100000</v>
      </c>
      <c r="E503" s="198" t="s">
        <v>4</v>
      </c>
      <c r="F503" s="226" t="s">
        <v>1164</v>
      </c>
      <c r="G503" s="299" t="s">
        <v>1276</v>
      </c>
    </row>
    <row r="504" spans="2:7" x14ac:dyDescent="0.35">
      <c r="B504" s="14" t="s">
        <v>1154</v>
      </c>
      <c r="C504" s="15" t="s">
        <v>14</v>
      </c>
      <c r="D504" s="198">
        <v>200000</v>
      </c>
      <c r="E504" s="198" t="s">
        <v>31</v>
      </c>
      <c r="F504" s="226" t="s">
        <v>1166</v>
      </c>
      <c r="G504" s="354" t="s">
        <v>1266</v>
      </c>
    </row>
    <row r="505" spans="2:7" ht="17.5" customHeight="1" x14ac:dyDescent="0.35">
      <c r="B505" s="14" t="s">
        <v>1158</v>
      </c>
      <c r="C505" s="15" t="s">
        <v>14</v>
      </c>
      <c r="D505" s="198">
        <v>1800000</v>
      </c>
      <c r="E505" s="198" t="s">
        <v>31</v>
      </c>
      <c r="F505" s="226" t="s">
        <v>1315</v>
      </c>
      <c r="G505" s="355"/>
    </row>
    <row r="506" spans="2:7" ht="18" customHeight="1" x14ac:dyDescent="0.35">
      <c r="B506" s="14" t="s">
        <v>1159</v>
      </c>
      <c r="C506" s="15" t="s">
        <v>14</v>
      </c>
      <c r="D506" s="198">
        <v>1000000</v>
      </c>
      <c r="E506" s="198" t="s">
        <v>869</v>
      </c>
      <c r="F506" s="226" t="s">
        <v>1147</v>
      </c>
      <c r="G506" s="249" t="s">
        <v>881</v>
      </c>
    </row>
    <row r="507" spans="2:7" ht="29" x14ac:dyDescent="0.35">
      <c r="B507" s="14" t="s">
        <v>1159</v>
      </c>
      <c r="C507" s="15" t="s">
        <v>14</v>
      </c>
      <c r="D507" s="198">
        <v>1000000</v>
      </c>
      <c r="E507" s="198" t="s">
        <v>1117</v>
      </c>
      <c r="F507" s="226" t="s">
        <v>1161</v>
      </c>
      <c r="G507" s="249" t="s">
        <v>1160</v>
      </c>
    </row>
    <row r="508" spans="2:7" ht="14" customHeight="1" x14ac:dyDescent="0.35">
      <c r="B508" s="14" t="s">
        <v>1168</v>
      </c>
      <c r="C508" s="15" t="s">
        <v>14</v>
      </c>
      <c r="D508" s="198">
        <v>550000</v>
      </c>
      <c r="E508" s="198" t="s">
        <v>1155</v>
      </c>
      <c r="F508" s="226" t="s">
        <v>1170</v>
      </c>
      <c r="G508" s="249" t="s">
        <v>1171</v>
      </c>
    </row>
    <row r="509" spans="2:7" ht="14" customHeight="1" x14ac:dyDescent="0.35">
      <c r="B509" s="14" t="s">
        <v>1168</v>
      </c>
      <c r="C509" s="15" t="s">
        <v>14</v>
      </c>
      <c r="D509" s="198">
        <v>100000</v>
      </c>
      <c r="E509" s="198" t="s">
        <v>1155</v>
      </c>
      <c r="F509" s="226" t="s">
        <v>1172</v>
      </c>
      <c r="G509" s="249" t="s">
        <v>1024</v>
      </c>
    </row>
    <row r="510" spans="2:7" ht="14" customHeight="1" x14ac:dyDescent="0.35">
      <c r="B510" s="14" t="s">
        <v>1168</v>
      </c>
      <c r="C510" s="15" t="s">
        <v>14</v>
      </c>
      <c r="D510" s="198">
        <v>320000</v>
      </c>
      <c r="E510" s="198" t="s">
        <v>1155</v>
      </c>
      <c r="F510" s="226" t="s">
        <v>1173</v>
      </c>
      <c r="G510" s="249" t="s">
        <v>1176</v>
      </c>
    </row>
    <row r="511" spans="2:7" ht="14" customHeight="1" x14ac:dyDescent="0.35">
      <c r="B511" s="14" t="s">
        <v>1168</v>
      </c>
      <c r="C511" s="15" t="s">
        <v>14</v>
      </c>
      <c r="D511" s="198">
        <v>75000</v>
      </c>
      <c r="E511" s="198" t="s">
        <v>1155</v>
      </c>
      <c r="F511" s="226" t="s">
        <v>1174</v>
      </c>
      <c r="G511" s="249" t="s">
        <v>1177</v>
      </c>
    </row>
    <row r="512" spans="2:7" ht="14" customHeight="1" x14ac:dyDescent="0.35">
      <c r="B512" s="14" t="s">
        <v>1168</v>
      </c>
      <c r="C512" s="15" t="s">
        <v>14</v>
      </c>
      <c r="D512" s="198">
        <v>65000</v>
      </c>
      <c r="E512" s="198" t="s">
        <v>1155</v>
      </c>
      <c r="F512" s="226" t="s">
        <v>1175</v>
      </c>
      <c r="G512" s="249" t="s">
        <v>1178</v>
      </c>
    </row>
    <row r="513" spans="2:8" ht="14" customHeight="1" x14ac:dyDescent="0.35">
      <c r="B513" s="14" t="s">
        <v>1168</v>
      </c>
      <c r="C513" s="15" t="s">
        <v>14</v>
      </c>
      <c r="D513" s="198">
        <v>15000</v>
      </c>
      <c r="E513" s="198" t="s">
        <v>1155</v>
      </c>
      <c r="F513" s="226" t="s">
        <v>1169</v>
      </c>
      <c r="G513" s="249" t="s">
        <v>1220</v>
      </c>
    </row>
    <row r="514" spans="2:8" ht="14" customHeight="1" x14ac:dyDescent="0.35">
      <c r="B514" s="14" t="s">
        <v>1179</v>
      </c>
      <c r="C514" s="15" t="s">
        <v>14</v>
      </c>
      <c r="D514" s="198">
        <v>2500000</v>
      </c>
      <c r="E514" s="198" t="s">
        <v>948</v>
      </c>
      <c r="F514" s="226" t="s">
        <v>1181</v>
      </c>
      <c r="G514" s="249" t="s">
        <v>501</v>
      </c>
    </row>
    <row r="515" spans="2:8" ht="14" customHeight="1" x14ac:dyDescent="0.35">
      <c r="B515" s="14" t="s">
        <v>1180</v>
      </c>
      <c r="C515" s="15" t="s">
        <v>14</v>
      </c>
      <c r="D515" s="198">
        <v>1500000</v>
      </c>
      <c r="E515" s="198" t="s">
        <v>45</v>
      </c>
      <c r="F515" s="226" t="s">
        <v>1316</v>
      </c>
      <c r="G515" s="249" t="s">
        <v>268</v>
      </c>
    </row>
    <row r="516" spans="2:8" ht="14" customHeight="1" x14ac:dyDescent="0.35">
      <c r="B516" s="14" t="s">
        <v>1180</v>
      </c>
      <c r="C516" s="15" t="s">
        <v>14</v>
      </c>
      <c r="D516" s="198">
        <v>250000</v>
      </c>
      <c r="E516" s="198" t="s">
        <v>86</v>
      </c>
      <c r="F516" s="352" t="s">
        <v>1191</v>
      </c>
      <c r="G516" s="354" t="s">
        <v>1160</v>
      </c>
    </row>
    <row r="517" spans="2:8" ht="14" customHeight="1" x14ac:dyDescent="0.35">
      <c r="B517" s="14" t="s">
        <v>1180</v>
      </c>
      <c r="C517" s="15" t="s">
        <v>14</v>
      </c>
      <c r="D517" s="198">
        <v>250000</v>
      </c>
      <c r="E517" s="198" t="s">
        <v>193</v>
      </c>
      <c r="F517" s="353"/>
      <c r="G517" s="355"/>
    </row>
    <row r="518" spans="2:8" ht="14" customHeight="1" x14ac:dyDescent="0.35">
      <c r="B518" s="14" t="s">
        <v>1180</v>
      </c>
      <c r="C518" s="15" t="s">
        <v>14</v>
      </c>
      <c r="D518" s="198">
        <v>-700000</v>
      </c>
      <c r="E518" s="198" t="s">
        <v>31</v>
      </c>
      <c r="F518" s="226" t="s">
        <v>1202</v>
      </c>
      <c r="G518" s="249" t="s">
        <v>1205</v>
      </c>
    </row>
    <row r="519" spans="2:8" ht="14" customHeight="1" x14ac:dyDescent="0.35">
      <c r="B519" s="14" t="s">
        <v>1180</v>
      </c>
      <c r="C519" s="15" t="s">
        <v>14</v>
      </c>
      <c r="D519" s="198">
        <v>-900000</v>
      </c>
      <c r="E519" s="198" t="s">
        <v>31</v>
      </c>
      <c r="F519" s="226" t="s">
        <v>1267</v>
      </c>
      <c r="G519" s="249" t="s">
        <v>1268</v>
      </c>
    </row>
    <row r="520" spans="2:8" ht="14" customHeight="1" x14ac:dyDescent="0.35">
      <c r="B520" s="14" t="s">
        <v>1180</v>
      </c>
      <c r="C520" s="15" t="s">
        <v>14</v>
      </c>
      <c r="D520" s="198">
        <v>200000</v>
      </c>
      <c r="E520" s="198" t="s">
        <v>45</v>
      </c>
      <c r="F520" s="226" t="s">
        <v>1219</v>
      </c>
      <c r="G520" s="249" t="s">
        <v>177</v>
      </c>
    </row>
    <row r="521" spans="2:8" ht="14" customHeight="1" x14ac:dyDescent="0.35">
      <c r="B521" s="197" t="s">
        <v>1192</v>
      </c>
      <c r="C521" s="198" t="s">
        <v>14</v>
      </c>
      <c r="D521" s="198">
        <v>623000</v>
      </c>
      <c r="E521" s="198" t="s">
        <v>486</v>
      </c>
      <c r="F521" s="323" t="s">
        <v>1230</v>
      </c>
      <c r="G521" s="249" t="s">
        <v>1210</v>
      </c>
    </row>
    <row r="522" spans="2:8" ht="14" customHeight="1" x14ac:dyDescent="0.35">
      <c r="B522" s="197" t="s">
        <v>1192</v>
      </c>
      <c r="C522" s="198" t="s">
        <v>14</v>
      </c>
      <c r="D522" s="198">
        <v>229000</v>
      </c>
      <c r="E522" s="198" t="s">
        <v>486</v>
      </c>
      <c r="F522" s="323" t="s">
        <v>1231</v>
      </c>
      <c r="G522" s="249" t="s">
        <v>1211</v>
      </c>
    </row>
    <row r="523" spans="2:8" ht="14" customHeight="1" x14ac:dyDescent="0.35">
      <c r="B523" s="197" t="s">
        <v>1192</v>
      </c>
      <c r="C523" s="198" t="s">
        <v>14</v>
      </c>
      <c r="D523" s="198">
        <v>55600</v>
      </c>
      <c r="E523" s="198" t="s">
        <v>486</v>
      </c>
      <c r="F523" s="226" t="s">
        <v>1229</v>
      </c>
      <c r="G523" s="249" t="s">
        <v>1228</v>
      </c>
    </row>
    <row r="524" spans="2:8" ht="14" customHeight="1" x14ac:dyDescent="0.35">
      <c r="B524" s="14" t="s">
        <v>1192</v>
      </c>
      <c r="C524" s="15" t="s">
        <v>14</v>
      </c>
      <c r="D524" s="198">
        <v>3000000</v>
      </c>
      <c r="E524" s="194" t="s">
        <v>657</v>
      </c>
      <c r="F524" s="195" t="s">
        <v>906</v>
      </c>
      <c r="G524" s="244" t="s">
        <v>742</v>
      </c>
      <c r="H524" s="6" t="s">
        <v>1227</v>
      </c>
    </row>
    <row r="525" spans="2:8" ht="14" customHeight="1" x14ac:dyDescent="0.35">
      <c r="B525" s="14" t="s">
        <v>1198</v>
      </c>
      <c r="C525" s="15" t="s">
        <v>14</v>
      </c>
      <c r="D525" s="198">
        <v>2200000</v>
      </c>
      <c r="E525" s="198" t="s">
        <v>1020</v>
      </c>
      <c r="F525" s="226" t="s">
        <v>1197</v>
      </c>
      <c r="G525" s="249" t="s">
        <v>1205</v>
      </c>
    </row>
    <row r="526" spans="2:8" ht="14" customHeight="1" x14ac:dyDescent="0.35">
      <c r="B526" s="14" t="s">
        <v>1199</v>
      </c>
      <c r="C526" s="15" t="s">
        <v>14</v>
      </c>
      <c r="D526" s="198">
        <v>500000</v>
      </c>
      <c r="E526" s="198" t="s">
        <v>486</v>
      </c>
      <c r="F526" s="226" t="s">
        <v>1259</v>
      </c>
      <c r="G526" s="249" t="s">
        <v>1269</v>
      </c>
    </row>
    <row r="527" spans="2:8" ht="29" x14ac:dyDescent="0.35">
      <c r="B527" s="14" t="s">
        <v>1200</v>
      </c>
      <c r="C527" s="15" t="s">
        <v>14</v>
      </c>
      <c r="D527" s="198">
        <v>200000</v>
      </c>
      <c r="E527" s="198" t="s">
        <v>1062</v>
      </c>
      <c r="F527" s="226" t="s">
        <v>1201</v>
      </c>
      <c r="G527" s="249" t="s">
        <v>1270</v>
      </c>
    </row>
    <row r="528" spans="2:8" ht="29" x14ac:dyDescent="0.35">
      <c r="B528" s="14" t="s">
        <v>1194</v>
      </c>
      <c r="C528" s="15" t="s">
        <v>14</v>
      </c>
      <c r="D528" s="198">
        <v>250000</v>
      </c>
      <c r="E528" s="198" t="s">
        <v>333</v>
      </c>
      <c r="F528" s="226" t="s">
        <v>1224</v>
      </c>
      <c r="G528" s="249" t="s">
        <v>1151</v>
      </c>
    </row>
    <row r="529" spans="2:7" ht="29" x14ac:dyDescent="0.35">
      <c r="B529" s="14" t="s">
        <v>1195</v>
      </c>
      <c r="C529" s="15" t="s">
        <v>14</v>
      </c>
      <c r="D529" s="198">
        <v>2900000</v>
      </c>
      <c r="E529" s="198" t="s">
        <v>333</v>
      </c>
      <c r="F529" s="226" t="s">
        <v>1271</v>
      </c>
      <c r="G529" s="249" t="s">
        <v>1268</v>
      </c>
    </row>
    <row r="530" spans="2:7" ht="14" customHeight="1" x14ac:dyDescent="0.35">
      <c r="B530" s="14" t="s">
        <v>1196</v>
      </c>
      <c r="C530" s="15" t="s">
        <v>14</v>
      </c>
      <c r="D530" s="198">
        <v>2000000</v>
      </c>
      <c r="E530" s="198" t="s">
        <v>1020</v>
      </c>
      <c r="F530" s="226" t="s">
        <v>1272</v>
      </c>
      <c r="G530" s="249" t="s">
        <v>1205</v>
      </c>
    </row>
    <row r="531" spans="2:7" ht="14" customHeight="1" x14ac:dyDescent="0.35">
      <c r="B531" s="14" t="s">
        <v>1203</v>
      </c>
      <c r="C531" s="15" t="s">
        <v>14</v>
      </c>
      <c r="D531" s="198">
        <v>2000000</v>
      </c>
      <c r="E531" s="198" t="s">
        <v>813</v>
      </c>
      <c r="F531" s="226" t="s">
        <v>1204</v>
      </c>
      <c r="G531" s="249" t="s">
        <v>476</v>
      </c>
    </row>
    <row r="532" spans="2:7" ht="14" customHeight="1" x14ac:dyDescent="0.35">
      <c r="B532" s="14" t="s">
        <v>1206</v>
      </c>
      <c r="C532" s="15" t="s">
        <v>14</v>
      </c>
      <c r="D532" s="198">
        <v>1000000</v>
      </c>
      <c r="E532" s="198" t="s">
        <v>869</v>
      </c>
      <c r="F532" s="226" t="s">
        <v>608</v>
      </c>
      <c r="G532" s="249" t="s">
        <v>881</v>
      </c>
    </row>
    <row r="533" spans="2:7" ht="14" customHeight="1" x14ac:dyDescent="0.35">
      <c r="B533" s="14" t="s">
        <v>1213</v>
      </c>
      <c r="C533" s="15" t="s">
        <v>14</v>
      </c>
      <c r="D533" s="198">
        <v>10000000</v>
      </c>
      <c r="E533" s="198" t="s">
        <v>31</v>
      </c>
      <c r="F533" s="226" t="s">
        <v>1317</v>
      </c>
      <c r="G533" s="249" t="s">
        <v>1273</v>
      </c>
    </row>
    <row r="534" spans="2:7" ht="14" customHeight="1" x14ac:dyDescent="0.35">
      <c r="B534" s="14" t="s">
        <v>1207</v>
      </c>
      <c r="C534" s="15" t="s">
        <v>14</v>
      </c>
      <c r="D534" s="198">
        <v>400000</v>
      </c>
      <c r="E534" s="198" t="s">
        <v>52</v>
      </c>
      <c r="F534" s="195" t="s">
        <v>529</v>
      </c>
      <c r="G534" s="244" t="s">
        <v>683</v>
      </c>
    </row>
    <row r="535" spans="2:7" ht="14" customHeight="1" x14ac:dyDescent="0.35">
      <c r="B535" s="14" t="s">
        <v>1207</v>
      </c>
      <c r="C535" s="15" t="s">
        <v>14</v>
      </c>
      <c r="D535" s="198">
        <v>400000</v>
      </c>
      <c r="E535" s="198" t="s">
        <v>45</v>
      </c>
      <c r="F535" s="226" t="s">
        <v>1254</v>
      </c>
      <c r="G535" s="249" t="s">
        <v>1255</v>
      </c>
    </row>
    <row r="536" spans="2:7" ht="14" customHeight="1" x14ac:dyDescent="0.35">
      <c r="B536" s="14" t="s">
        <v>1207</v>
      </c>
      <c r="C536" s="15" t="s">
        <v>14</v>
      </c>
      <c r="D536" s="198">
        <v>2515000</v>
      </c>
      <c r="E536" s="198" t="s">
        <v>4</v>
      </c>
      <c r="F536" s="226" t="s">
        <v>1253</v>
      </c>
      <c r="G536" s="249" t="s">
        <v>501</v>
      </c>
    </row>
    <row r="537" spans="2:7" ht="18.5" customHeight="1" x14ac:dyDescent="0.35">
      <c r="B537" s="14" t="s">
        <v>1252</v>
      </c>
      <c r="C537" s="15" t="s">
        <v>14</v>
      </c>
      <c r="D537" s="198">
        <v>495000</v>
      </c>
      <c r="E537" s="198" t="s">
        <v>45</v>
      </c>
      <c r="F537" s="352" t="s">
        <v>1260</v>
      </c>
      <c r="G537" s="249" t="s">
        <v>1256</v>
      </c>
    </row>
    <row r="538" spans="2:7" ht="20" customHeight="1" x14ac:dyDescent="0.35">
      <c r="B538" s="14" t="s">
        <v>1252</v>
      </c>
      <c r="C538" s="15" t="s">
        <v>14</v>
      </c>
      <c r="D538" s="198">
        <v>462000</v>
      </c>
      <c r="E538" s="198" t="s">
        <v>45</v>
      </c>
      <c r="F538" s="372"/>
      <c r="G538" s="249" t="s">
        <v>1257</v>
      </c>
    </row>
    <row r="539" spans="2:7" ht="20" customHeight="1" x14ac:dyDescent="0.35">
      <c r="B539" s="14" t="s">
        <v>1252</v>
      </c>
      <c r="C539" s="15" t="s">
        <v>14</v>
      </c>
      <c r="D539" s="198">
        <v>43000</v>
      </c>
      <c r="E539" s="198" t="s">
        <v>45</v>
      </c>
      <c r="F539" s="353"/>
      <c r="G539" s="249" t="s">
        <v>685</v>
      </c>
    </row>
    <row r="540" spans="2:7" ht="26" customHeight="1" x14ac:dyDescent="0.35">
      <c r="B540" s="14" t="s">
        <v>1258</v>
      </c>
      <c r="C540" s="15" t="s">
        <v>14</v>
      </c>
      <c r="D540" s="198">
        <v>600000</v>
      </c>
      <c r="E540" s="198" t="s">
        <v>70</v>
      </c>
      <c r="F540" s="226" t="s">
        <v>1261</v>
      </c>
      <c r="G540" s="249" t="s">
        <v>1262</v>
      </c>
    </row>
    <row r="541" spans="2:7" x14ac:dyDescent="0.35">
      <c r="B541" s="14" t="s">
        <v>1263</v>
      </c>
      <c r="C541" s="15" t="s">
        <v>14</v>
      </c>
      <c r="D541" s="198">
        <v>2000000</v>
      </c>
      <c r="E541" s="198" t="s">
        <v>4</v>
      </c>
      <c r="F541" s="226" t="s">
        <v>1274</v>
      </c>
      <c r="G541" s="249" t="s">
        <v>1275</v>
      </c>
    </row>
    <row r="542" spans="2:7" x14ac:dyDescent="0.35">
      <c r="B542" s="14" t="s">
        <v>1263</v>
      </c>
      <c r="C542" s="15" t="s">
        <v>14</v>
      </c>
      <c r="D542" s="198">
        <v>400000</v>
      </c>
      <c r="E542" s="198" t="s">
        <v>4</v>
      </c>
      <c r="F542" s="226" t="s">
        <v>1264</v>
      </c>
      <c r="G542" s="249" t="s">
        <v>1265</v>
      </c>
    </row>
    <row r="543" spans="2:7" x14ac:dyDescent="0.35">
      <c r="B543" s="14" t="s">
        <v>1263</v>
      </c>
      <c r="C543" s="15" t="s">
        <v>14</v>
      </c>
      <c r="D543" s="198">
        <v>1950000</v>
      </c>
      <c r="E543" s="198" t="s">
        <v>869</v>
      </c>
      <c r="F543" s="226" t="s">
        <v>1115</v>
      </c>
      <c r="G543" s="249" t="s">
        <v>881</v>
      </c>
    </row>
    <row r="544" spans="2:7" ht="29" x14ac:dyDescent="0.35">
      <c r="B544" s="14" t="s">
        <v>1277</v>
      </c>
      <c r="C544" s="15" t="s">
        <v>14</v>
      </c>
      <c r="D544" s="198">
        <v>5000000</v>
      </c>
      <c r="E544" s="198" t="s">
        <v>31</v>
      </c>
      <c r="F544" s="226" t="s">
        <v>348</v>
      </c>
      <c r="G544" s="249" t="s">
        <v>1273</v>
      </c>
    </row>
    <row r="545" spans="2:8" x14ac:dyDescent="0.35">
      <c r="B545" s="14" t="s">
        <v>1278</v>
      </c>
      <c r="C545" s="15" t="s">
        <v>14</v>
      </c>
      <c r="D545" s="198">
        <v>1000000</v>
      </c>
      <c r="E545" s="198" t="s">
        <v>4</v>
      </c>
      <c r="F545" s="226" t="s">
        <v>1279</v>
      </c>
      <c r="G545" s="249" t="s">
        <v>612</v>
      </c>
    </row>
    <row r="546" spans="2:8" x14ac:dyDescent="0.35">
      <c r="B546" s="14" t="s">
        <v>1319</v>
      </c>
      <c r="C546" s="15" t="s">
        <v>14</v>
      </c>
      <c r="D546" s="198">
        <v>-217000</v>
      </c>
      <c r="E546" s="198" t="s">
        <v>4</v>
      </c>
      <c r="F546" s="226" t="s">
        <v>1320</v>
      </c>
      <c r="G546" s="249" t="s">
        <v>1298</v>
      </c>
    </row>
    <row r="547" spans="2:8" x14ac:dyDescent="0.35">
      <c r="B547" s="14" t="s">
        <v>1318</v>
      </c>
      <c r="C547" s="15" t="s">
        <v>14</v>
      </c>
      <c r="D547" s="198">
        <v>217000</v>
      </c>
      <c r="E547" s="198" t="s">
        <v>4</v>
      </c>
      <c r="F547" s="226" t="s">
        <v>1297</v>
      </c>
      <c r="G547" s="249" t="s">
        <v>1298</v>
      </c>
    </row>
    <row r="548" spans="2:8" ht="29" x14ac:dyDescent="0.35">
      <c r="B548" s="14" t="s">
        <v>1318</v>
      </c>
      <c r="C548" s="15" t="s">
        <v>14</v>
      </c>
      <c r="D548" s="198">
        <v>283000</v>
      </c>
      <c r="E548" s="198" t="s">
        <v>4</v>
      </c>
      <c r="F548" s="226" t="s">
        <v>1299</v>
      </c>
      <c r="G548" s="249" t="s">
        <v>177</v>
      </c>
      <c r="H548" s="6">
        <v>230439</v>
      </c>
    </row>
    <row r="549" spans="2:8" x14ac:dyDescent="0.35">
      <c r="B549" s="14"/>
      <c r="C549" s="15"/>
      <c r="D549" s="198"/>
      <c r="E549" s="198"/>
      <c r="F549" s="226"/>
      <c r="G549" s="249"/>
      <c r="H549" s="6">
        <f>D548-H548</f>
        <v>52561</v>
      </c>
    </row>
    <row r="550" spans="2:8" ht="15" thickBot="1" x14ac:dyDescent="0.4">
      <c r="B550" s="311"/>
      <c r="C550" s="312"/>
      <c r="D550" s="312"/>
      <c r="E550" s="312"/>
      <c r="F550" s="313"/>
      <c r="G550" s="314"/>
    </row>
    <row r="551" spans="2:8" ht="14" customHeight="1" x14ac:dyDescent="0.35">
      <c r="B551" s="324"/>
      <c r="C551" s="325"/>
      <c r="D551" s="328"/>
      <c r="E551" s="328"/>
      <c r="F551" s="329"/>
      <c r="G551" s="327"/>
    </row>
    <row r="552" spans="2:8" ht="20.5" customHeight="1" x14ac:dyDescent="0.35">
      <c r="B552" s="14" t="s">
        <v>1280</v>
      </c>
      <c r="C552" s="15" t="s">
        <v>14</v>
      </c>
      <c r="D552" s="198">
        <v>10000000</v>
      </c>
      <c r="E552" s="198" t="s">
        <v>70</v>
      </c>
      <c r="F552" s="226" t="s">
        <v>1312</v>
      </c>
      <c r="G552" s="300" t="s">
        <v>1077</v>
      </c>
    </row>
    <row r="553" spans="2:8" ht="29" x14ac:dyDescent="0.35">
      <c r="B553" s="14" t="s">
        <v>1281</v>
      </c>
      <c r="C553" s="15" t="s">
        <v>14</v>
      </c>
      <c r="D553" s="198">
        <v>5000000</v>
      </c>
      <c r="E553" s="198" t="s">
        <v>70</v>
      </c>
      <c r="F553" s="226" t="s">
        <v>1321</v>
      </c>
      <c r="G553" s="249" t="s">
        <v>1273</v>
      </c>
    </row>
    <row r="554" spans="2:8" ht="29" x14ac:dyDescent="0.35">
      <c r="B554" s="14" t="s">
        <v>1281</v>
      </c>
      <c r="C554" s="15" t="s">
        <v>14</v>
      </c>
      <c r="D554" s="198">
        <v>2000000</v>
      </c>
      <c r="E554" s="198" t="s">
        <v>31</v>
      </c>
      <c r="F554" s="226" t="s">
        <v>1301</v>
      </c>
      <c r="G554" s="249" t="s">
        <v>1302</v>
      </c>
    </row>
    <row r="555" spans="2:8" ht="29" x14ac:dyDescent="0.35">
      <c r="B555" s="14" t="s">
        <v>1281</v>
      </c>
      <c r="C555" s="15" t="s">
        <v>14</v>
      </c>
      <c r="D555" s="198">
        <v>500000</v>
      </c>
      <c r="E555" s="198" t="s">
        <v>45</v>
      </c>
      <c r="F555" s="226" t="s">
        <v>1288</v>
      </c>
      <c r="G555" s="249" t="s">
        <v>1287</v>
      </c>
    </row>
    <row r="556" spans="2:8" ht="17" customHeight="1" x14ac:dyDescent="0.35">
      <c r="B556" s="14" t="s">
        <v>1281</v>
      </c>
      <c r="C556" s="15" t="s">
        <v>14</v>
      </c>
      <c r="D556" s="198">
        <v>684000</v>
      </c>
      <c r="E556" s="198" t="s">
        <v>494</v>
      </c>
      <c r="F556" s="226" t="s">
        <v>1293</v>
      </c>
      <c r="G556" s="249" t="s">
        <v>1294</v>
      </c>
    </row>
    <row r="557" spans="2:8" ht="17" customHeight="1" x14ac:dyDescent="0.35">
      <c r="B557" s="14" t="s">
        <v>1281</v>
      </c>
      <c r="C557" s="15" t="s">
        <v>14</v>
      </c>
      <c r="D557" s="198">
        <v>650000</v>
      </c>
      <c r="E557" s="198" t="s">
        <v>869</v>
      </c>
      <c r="F557" s="226" t="s">
        <v>1282</v>
      </c>
      <c r="G557" s="249" t="s">
        <v>881</v>
      </c>
    </row>
    <row r="558" spans="2:8" ht="19" customHeight="1" x14ac:dyDescent="0.35">
      <c r="B558" s="14" t="s">
        <v>1281</v>
      </c>
      <c r="C558" s="15" t="s">
        <v>14</v>
      </c>
      <c r="D558" s="198">
        <v>1829000</v>
      </c>
      <c r="E558" s="198" t="s">
        <v>653</v>
      </c>
      <c r="F558" s="226" t="s">
        <v>1290</v>
      </c>
      <c r="G558" s="249" t="s">
        <v>1291</v>
      </c>
      <c r="H558" s="6" t="s">
        <v>1292</v>
      </c>
    </row>
    <row r="559" spans="2:8" x14ac:dyDescent="0.35">
      <c r="B559" s="14" t="s">
        <v>1283</v>
      </c>
      <c r="C559" s="15" t="s">
        <v>14</v>
      </c>
      <c r="D559" s="198">
        <v>210000</v>
      </c>
      <c r="E559" s="198" t="s">
        <v>4</v>
      </c>
      <c r="F559" s="226" t="s">
        <v>1296</v>
      </c>
      <c r="G559" s="249" t="s">
        <v>1313</v>
      </c>
    </row>
    <row r="560" spans="2:8" ht="22" customHeight="1" x14ac:dyDescent="0.35">
      <c r="B560" s="14" t="s">
        <v>1283</v>
      </c>
      <c r="C560" s="15" t="s">
        <v>14</v>
      </c>
      <c r="D560" s="198">
        <v>5000000</v>
      </c>
      <c r="E560" s="198" t="s">
        <v>474</v>
      </c>
      <c r="F560" s="226" t="s">
        <v>1284</v>
      </c>
      <c r="G560" s="249" t="s">
        <v>177</v>
      </c>
    </row>
    <row r="561" spans="2:7" ht="29" x14ac:dyDescent="0.35">
      <c r="B561" s="14" t="s">
        <v>1289</v>
      </c>
      <c r="C561" s="15" t="s">
        <v>14</v>
      </c>
      <c r="D561" s="198">
        <v>550000</v>
      </c>
      <c r="E561" s="198" t="s">
        <v>486</v>
      </c>
      <c r="F561" s="226" t="s">
        <v>1303</v>
      </c>
      <c r="G561" s="249" t="s">
        <v>1210</v>
      </c>
    </row>
    <row r="562" spans="2:7" ht="29" x14ac:dyDescent="0.35">
      <c r="B562" s="14" t="s">
        <v>1289</v>
      </c>
      <c r="C562" s="15" t="s">
        <v>14</v>
      </c>
      <c r="D562" s="198">
        <v>296200</v>
      </c>
      <c r="E562" s="198" t="s">
        <v>486</v>
      </c>
      <c r="F562" s="226" t="s">
        <v>1304</v>
      </c>
      <c r="G562" s="249" t="s">
        <v>1306</v>
      </c>
    </row>
    <row r="563" spans="2:7" ht="29" x14ac:dyDescent="0.35">
      <c r="B563" s="14" t="s">
        <v>1289</v>
      </c>
      <c r="C563" s="15" t="s">
        <v>14</v>
      </c>
      <c r="D563" s="198">
        <v>254000</v>
      </c>
      <c r="E563" s="198" t="s">
        <v>486</v>
      </c>
      <c r="F563" s="226" t="s">
        <v>1305</v>
      </c>
      <c r="G563" s="249" t="s">
        <v>1307</v>
      </c>
    </row>
    <row r="564" spans="2:7" ht="29" x14ac:dyDescent="0.35">
      <c r="B564" s="14" t="s">
        <v>1289</v>
      </c>
      <c r="C564" s="15" t="s">
        <v>14</v>
      </c>
      <c r="D564" s="198">
        <v>84600</v>
      </c>
      <c r="E564" s="198" t="s">
        <v>486</v>
      </c>
      <c r="F564" s="226" t="s">
        <v>1308</v>
      </c>
      <c r="G564" s="249" t="s">
        <v>1309</v>
      </c>
    </row>
    <row r="565" spans="2:7" ht="18.5" customHeight="1" x14ac:dyDescent="0.35">
      <c r="B565" s="14" t="s">
        <v>1289</v>
      </c>
      <c r="C565" s="15" t="s">
        <v>14</v>
      </c>
      <c r="D565" s="198">
        <v>15200</v>
      </c>
      <c r="E565" s="198" t="s">
        <v>486</v>
      </c>
      <c r="F565" s="226" t="s">
        <v>1310</v>
      </c>
      <c r="G565" s="249" t="s">
        <v>1311</v>
      </c>
    </row>
    <row r="566" spans="2:7" ht="20.5" customHeight="1" x14ac:dyDescent="0.35">
      <c r="B566" s="14" t="s">
        <v>1289</v>
      </c>
      <c r="C566" s="15" t="s">
        <v>14</v>
      </c>
      <c r="D566" s="198">
        <v>400000</v>
      </c>
      <c r="E566" s="198" t="s">
        <v>52</v>
      </c>
      <c r="F566" s="195" t="s">
        <v>529</v>
      </c>
      <c r="G566" s="244" t="s">
        <v>683</v>
      </c>
    </row>
    <row r="567" spans="2:7" ht="18.5" customHeight="1" x14ac:dyDescent="0.35">
      <c r="B567" s="296" t="s">
        <v>1289</v>
      </c>
      <c r="C567" s="297" t="s">
        <v>14</v>
      </c>
      <c r="D567" s="297">
        <v>2500000</v>
      </c>
      <c r="E567" s="297" t="s">
        <v>869</v>
      </c>
      <c r="F567" s="298" t="s">
        <v>1115</v>
      </c>
      <c r="G567" s="299" t="s">
        <v>1295</v>
      </c>
    </row>
    <row r="568" spans="2:7" ht="28.5" customHeight="1" x14ac:dyDescent="0.35">
      <c r="B568" s="14" t="s">
        <v>1286</v>
      </c>
      <c r="C568" s="15" t="s">
        <v>14</v>
      </c>
      <c r="D568" s="198">
        <v>2000000</v>
      </c>
      <c r="E568" s="198" t="s">
        <v>474</v>
      </c>
      <c r="F568" s="226" t="s">
        <v>1328</v>
      </c>
      <c r="G568" s="249" t="s">
        <v>1300</v>
      </c>
    </row>
    <row r="569" spans="2:7" ht="29" x14ac:dyDescent="0.35">
      <c r="B569" s="14" t="s">
        <v>1285</v>
      </c>
      <c r="C569" s="15" t="s">
        <v>14</v>
      </c>
      <c r="D569" s="198">
        <v>5000000</v>
      </c>
      <c r="E569" s="198" t="s">
        <v>70</v>
      </c>
      <c r="F569" s="226" t="s">
        <v>1321</v>
      </c>
      <c r="G569" s="249" t="s">
        <v>1273</v>
      </c>
    </row>
    <row r="570" spans="2:7" x14ac:dyDescent="0.35">
      <c r="B570" s="14"/>
      <c r="C570" s="15"/>
      <c r="D570" s="198"/>
      <c r="E570" s="198"/>
      <c r="F570" s="226"/>
      <c r="G570" s="249"/>
    </row>
    <row r="571" spans="2:7" x14ac:dyDescent="0.35">
      <c r="B571" s="311"/>
      <c r="C571" s="312"/>
      <c r="D571" s="312"/>
      <c r="E571" s="312"/>
      <c r="F571" s="313"/>
      <c r="G571" s="314"/>
    </row>
    <row r="572" spans="2:7" x14ac:dyDescent="0.35">
      <c r="B572" s="14"/>
      <c r="C572" s="15"/>
      <c r="D572" s="198"/>
      <c r="E572" s="198"/>
      <c r="F572" s="226"/>
      <c r="G572" s="249"/>
    </row>
    <row r="573" spans="2:7" x14ac:dyDescent="0.35">
      <c r="B573" s="14"/>
      <c r="C573" s="15" t="s">
        <v>14</v>
      </c>
      <c r="D573" s="198">
        <v>-300000</v>
      </c>
      <c r="E573" s="198" t="s">
        <v>45</v>
      </c>
      <c r="F573" s="226" t="s">
        <v>1360</v>
      </c>
      <c r="G573" s="249" t="s">
        <v>1151</v>
      </c>
    </row>
    <row r="574" spans="2:7" x14ac:dyDescent="0.35">
      <c r="B574" s="14"/>
      <c r="C574" s="15" t="s">
        <v>14</v>
      </c>
      <c r="D574" s="198">
        <v>-1300000</v>
      </c>
      <c r="E574" s="198" t="s">
        <v>1368</v>
      </c>
      <c r="F574" s="226" t="s">
        <v>1361</v>
      </c>
      <c r="G574" s="249" t="s">
        <v>1268</v>
      </c>
    </row>
    <row r="575" spans="2:7" x14ac:dyDescent="0.35">
      <c r="B575" s="14"/>
      <c r="C575" s="15"/>
      <c r="D575" s="198"/>
      <c r="E575" s="198"/>
      <c r="F575" s="226"/>
      <c r="G575" s="249"/>
    </row>
    <row r="576" spans="2:7" x14ac:dyDescent="0.35">
      <c r="B576" s="14" t="s">
        <v>1285</v>
      </c>
      <c r="C576" s="15" t="s">
        <v>14</v>
      </c>
      <c r="D576" s="297">
        <v>600000</v>
      </c>
      <c r="E576" s="297" t="s">
        <v>45</v>
      </c>
      <c r="F576" s="298" t="s">
        <v>1362</v>
      </c>
      <c r="G576" s="249" t="s">
        <v>1372</v>
      </c>
    </row>
    <row r="577" spans="2:9" x14ac:dyDescent="0.35">
      <c r="B577" s="14" t="s">
        <v>1285</v>
      </c>
      <c r="C577" s="15" t="s">
        <v>14</v>
      </c>
      <c r="D577" s="297">
        <v>400000</v>
      </c>
      <c r="E577" s="297" t="s">
        <v>45</v>
      </c>
      <c r="F577" s="298" t="s">
        <v>1363</v>
      </c>
      <c r="G577" s="249" t="s">
        <v>1373</v>
      </c>
    </row>
    <row r="578" spans="2:9" x14ac:dyDescent="0.35">
      <c r="B578" s="14" t="s">
        <v>1285</v>
      </c>
      <c r="C578" s="15" t="s">
        <v>14</v>
      </c>
      <c r="D578" s="297">
        <v>100000</v>
      </c>
      <c r="E578" s="297" t="s">
        <v>45</v>
      </c>
      <c r="F578" s="298" t="s">
        <v>1364</v>
      </c>
      <c r="G578" s="249" t="s">
        <v>1374</v>
      </c>
    </row>
    <row r="579" spans="2:9" x14ac:dyDescent="0.35">
      <c r="B579" s="14" t="s">
        <v>1285</v>
      </c>
      <c r="C579" s="15" t="s">
        <v>14</v>
      </c>
      <c r="D579" s="297">
        <v>50000</v>
      </c>
      <c r="E579" s="297" t="s">
        <v>45</v>
      </c>
      <c r="F579" s="298" t="s">
        <v>1365</v>
      </c>
      <c r="G579" s="249" t="s">
        <v>1369</v>
      </c>
    </row>
    <row r="580" spans="2:9" x14ac:dyDescent="0.35">
      <c r="B580" s="14" t="s">
        <v>1285</v>
      </c>
      <c r="C580" s="15" t="s">
        <v>14</v>
      </c>
      <c r="D580" s="297">
        <v>100000</v>
      </c>
      <c r="E580" s="297" t="s">
        <v>45</v>
      </c>
      <c r="F580" s="298" t="s">
        <v>1366</v>
      </c>
      <c r="G580" s="249" t="s">
        <v>1367</v>
      </c>
    </row>
    <row r="581" spans="2:9" x14ac:dyDescent="0.35">
      <c r="B581" s="14" t="s">
        <v>1285</v>
      </c>
      <c r="C581" s="15" t="s">
        <v>14</v>
      </c>
      <c r="D581" s="297">
        <v>350000</v>
      </c>
      <c r="E581" s="297" t="s">
        <v>45</v>
      </c>
      <c r="F581" s="298" t="s">
        <v>1370</v>
      </c>
      <c r="G581" s="249" t="s">
        <v>1371</v>
      </c>
    </row>
    <row r="582" spans="2:9" ht="29" x14ac:dyDescent="0.35">
      <c r="B582" s="14" t="s">
        <v>1323</v>
      </c>
      <c r="C582" s="15" t="s">
        <v>14</v>
      </c>
      <c r="D582" s="198">
        <v>750000</v>
      </c>
      <c r="E582" s="198" t="s">
        <v>333</v>
      </c>
      <c r="F582" s="226" t="s">
        <v>1375</v>
      </c>
      <c r="G582" s="249" t="s">
        <v>1151</v>
      </c>
      <c r="I582" s="6" t="s">
        <v>1325</v>
      </c>
    </row>
    <row r="583" spans="2:9" x14ac:dyDescent="0.35">
      <c r="B583" s="14"/>
      <c r="C583" s="15" t="s">
        <v>14</v>
      </c>
      <c r="D583" s="198">
        <v>250000</v>
      </c>
      <c r="E583" s="198" t="s">
        <v>333</v>
      </c>
      <c r="F583" s="298" t="s">
        <v>1376</v>
      </c>
      <c r="G583" s="249"/>
    </row>
    <row r="584" spans="2:9" ht="20.5" customHeight="1" x14ac:dyDescent="0.35">
      <c r="B584" s="14" t="s">
        <v>1323</v>
      </c>
      <c r="C584" s="15" t="s">
        <v>14</v>
      </c>
      <c r="D584" s="198">
        <v>2000000</v>
      </c>
      <c r="E584" s="198" t="s">
        <v>333</v>
      </c>
      <c r="F584" s="226" t="s">
        <v>1326</v>
      </c>
      <c r="G584" s="249" t="s">
        <v>335</v>
      </c>
      <c r="I584" s="6" t="s">
        <v>1327</v>
      </c>
    </row>
    <row r="585" spans="2:9" ht="17.5" customHeight="1" x14ac:dyDescent="0.35">
      <c r="B585" s="14" t="s">
        <v>1324</v>
      </c>
      <c r="C585" s="15" t="s">
        <v>14</v>
      </c>
      <c r="D585" s="198">
        <v>500000</v>
      </c>
      <c r="E585" s="198" t="s">
        <v>750</v>
      </c>
      <c r="F585" s="226" t="s">
        <v>476</v>
      </c>
      <c r="G585" s="249" t="s">
        <v>1342</v>
      </c>
    </row>
    <row r="586" spans="2:9" ht="20.5" customHeight="1" x14ac:dyDescent="0.35">
      <c r="B586" s="14" t="s">
        <v>1324</v>
      </c>
      <c r="C586" s="15" t="s">
        <v>14</v>
      </c>
      <c r="D586" s="198">
        <v>300000</v>
      </c>
      <c r="E586" s="198" t="s">
        <v>750</v>
      </c>
      <c r="F586" s="226" t="s">
        <v>894</v>
      </c>
      <c r="G586" s="249" t="s">
        <v>895</v>
      </c>
    </row>
    <row r="587" spans="2:9" ht="29" x14ac:dyDescent="0.35">
      <c r="B587" s="14" t="s">
        <v>1329</v>
      </c>
      <c r="C587" s="15" t="s">
        <v>14</v>
      </c>
      <c r="D587" s="198">
        <v>1700000</v>
      </c>
      <c r="E587" s="198" t="s">
        <v>474</v>
      </c>
      <c r="F587" s="226" t="s">
        <v>1341</v>
      </c>
      <c r="G587" s="249" t="s">
        <v>1340</v>
      </c>
    </row>
    <row r="588" spans="2:9" x14ac:dyDescent="0.35">
      <c r="B588" s="14" t="s">
        <v>1329</v>
      </c>
      <c r="C588" s="15" t="s">
        <v>14</v>
      </c>
      <c r="D588" s="198">
        <v>670000</v>
      </c>
      <c r="E588" s="198" t="s">
        <v>70</v>
      </c>
      <c r="F588" s="226" t="s">
        <v>1343</v>
      </c>
      <c r="G588" s="249" t="s">
        <v>1344</v>
      </c>
    </row>
    <row r="589" spans="2:9" ht="18.5" customHeight="1" x14ac:dyDescent="0.35">
      <c r="B589" s="14" t="s">
        <v>1329</v>
      </c>
      <c r="C589" s="15" t="s">
        <v>14</v>
      </c>
      <c r="D589" s="198">
        <v>100000</v>
      </c>
      <c r="E589" s="198" t="s">
        <v>4</v>
      </c>
      <c r="F589" s="226" t="s">
        <v>1347</v>
      </c>
      <c r="G589" s="249" t="s">
        <v>1387</v>
      </c>
    </row>
    <row r="590" spans="2:9" ht="19" customHeight="1" x14ac:dyDescent="0.35">
      <c r="B590" s="14" t="s">
        <v>1330</v>
      </c>
      <c r="C590" s="15" t="s">
        <v>14</v>
      </c>
      <c r="D590" s="198">
        <v>2000000</v>
      </c>
      <c r="E590" s="198" t="s">
        <v>333</v>
      </c>
      <c r="F590" s="226" t="s">
        <v>1331</v>
      </c>
      <c r="G590" s="249" t="s">
        <v>335</v>
      </c>
    </row>
    <row r="591" spans="2:9" ht="18" customHeight="1" x14ac:dyDescent="0.35">
      <c r="B591" s="14" t="s">
        <v>1333</v>
      </c>
      <c r="C591" s="15" t="s">
        <v>14</v>
      </c>
      <c r="D591" s="198">
        <v>1000000</v>
      </c>
      <c r="E591" s="198" t="s">
        <v>4</v>
      </c>
      <c r="F591" s="226" t="s">
        <v>1337</v>
      </c>
      <c r="G591" s="249" t="s">
        <v>1337</v>
      </c>
    </row>
    <row r="592" spans="2:9" ht="18.5" customHeight="1" x14ac:dyDescent="0.35">
      <c r="B592" s="14" t="s">
        <v>1333</v>
      </c>
      <c r="C592" s="15" t="s">
        <v>14</v>
      </c>
      <c r="D592" s="198">
        <v>1000000</v>
      </c>
      <c r="E592" s="198" t="s">
        <v>4</v>
      </c>
      <c r="F592" s="226" t="s">
        <v>1359</v>
      </c>
      <c r="G592" s="249" t="s">
        <v>887</v>
      </c>
    </row>
    <row r="593" spans="2:7" ht="18.5" customHeight="1" x14ac:dyDescent="0.35">
      <c r="B593" s="14" t="s">
        <v>1333</v>
      </c>
      <c r="C593" s="15" t="s">
        <v>14</v>
      </c>
      <c r="D593" s="198">
        <v>1000000</v>
      </c>
      <c r="E593" s="198" t="s">
        <v>4</v>
      </c>
      <c r="F593" s="226" t="s">
        <v>1338</v>
      </c>
      <c r="G593" s="249" t="s">
        <v>1339</v>
      </c>
    </row>
    <row r="594" spans="2:7" ht="19" customHeight="1" x14ac:dyDescent="0.35">
      <c r="B594" s="14" t="s">
        <v>1346</v>
      </c>
      <c r="C594" s="15" t="s">
        <v>14</v>
      </c>
      <c r="D594" s="198">
        <v>1100000</v>
      </c>
      <c r="E594" s="198" t="s">
        <v>4</v>
      </c>
      <c r="F594" s="226" t="s">
        <v>609</v>
      </c>
      <c r="G594" s="249" t="s">
        <v>612</v>
      </c>
    </row>
    <row r="595" spans="2:7" ht="29" x14ac:dyDescent="0.35">
      <c r="B595" s="14" t="s">
        <v>1332</v>
      </c>
      <c r="C595" s="15" t="s">
        <v>14</v>
      </c>
      <c r="D595" s="198">
        <v>560000</v>
      </c>
      <c r="E595" s="198" t="s">
        <v>486</v>
      </c>
      <c r="F595" s="226" t="s">
        <v>1355</v>
      </c>
      <c r="G595" s="249" t="s">
        <v>1210</v>
      </c>
    </row>
    <row r="596" spans="2:7" ht="29" x14ac:dyDescent="0.35">
      <c r="B596" s="14" t="s">
        <v>1332</v>
      </c>
      <c r="C596" s="15" t="s">
        <v>14</v>
      </c>
      <c r="D596" s="198">
        <v>302000</v>
      </c>
      <c r="E596" s="198" t="s">
        <v>486</v>
      </c>
      <c r="F596" s="226" t="s">
        <v>1356</v>
      </c>
      <c r="G596" s="249" t="s">
        <v>1306</v>
      </c>
    </row>
    <row r="597" spans="2:7" ht="29" x14ac:dyDescent="0.35">
      <c r="B597" s="14" t="s">
        <v>1332</v>
      </c>
      <c r="C597" s="15" t="s">
        <v>14</v>
      </c>
      <c r="D597" s="198">
        <v>258000</v>
      </c>
      <c r="E597" s="198" t="s">
        <v>486</v>
      </c>
      <c r="F597" s="226" t="s">
        <v>1357</v>
      </c>
      <c r="G597" s="249" t="s">
        <v>1307</v>
      </c>
    </row>
    <row r="598" spans="2:7" ht="29" x14ac:dyDescent="0.35">
      <c r="B598" s="14" t="s">
        <v>1332</v>
      </c>
      <c r="C598" s="15" t="s">
        <v>14</v>
      </c>
      <c r="D598" s="198">
        <v>86000</v>
      </c>
      <c r="E598" s="198" t="s">
        <v>486</v>
      </c>
      <c r="F598" s="226" t="s">
        <v>1358</v>
      </c>
      <c r="G598" s="249" t="s">
        <v>1309</v>
      </c>
    </row>
    <row r="599" spans="2:7" x14ac:dyDescent="0.35">
      <c r="B599" s="14" t="s">
        <v>1332</v>
      </c>
      <c r="C599" s="15" t="s">
        <v>14</v>
      </c>
      <c r="D599" s="198">
        <v>300000</v>
      </c>
      <c r="E599" s="198" t="s">
        <v>869</v>
      </c>
      <c r="F599" s="226" t="s">
        <v>1348</v>
      </c>
      <c r="G599" s="354" t="s">
        <v>1354</v>
      </c>
    </row>
    <row r="600" spans="2:7" x14ac:dyDescent="0.35">
      <c r="B600" s="14" t="s">
        <v>1332</v>
      </c>
      <c r="C600" s="15" t="s">
        <v>14</v>
      </c>
      <c r="D600" s="198">
        <v>200000</v>
      </c>
      <c r="E600" s="198" t="s">
        <v>869</v>
      </c>
      <c r="F600" s="226" t="s">
        <v>1349</v>
      </c>
      <c r="G600" s="365"/>
    </row>
    <row r="601" spans="2:7" x14ac:dyDescent="0.35">
      <c r="B601" s="14" t="s">
        <v>1332</v>
      </c>
      <c r="C601" s="15" t="s">
        <v>14</v>
      </c>
      <c r="D601" s="198">
        <v>40000</v>
      </c>
      <c r="E601" s="198" t="s">
        <v>869</v>
      </c>
      <c r="F601" s="226" t="s">
        <v>1350</v>
      </c>
      <c r="G601" s="365"/>
    </row>
    <row r="602" spans="2:7" x14ac:dyDescent="0.35">
      <c r="B602" s="14" t="s">
        <v>1332</v>
      </c>
      <c r="C602" s="15" t="s">
        <v>14</v>
      </c>
      <c r="D602" s="198">
        <v>40000</v>
      </c>
      <c r="E602" s="198" t="s">
        <v>869</v>
      </c>
      <c r="F602" s="226" t="s">
        <v>1351</v>
      </c>
      <c r="G602" s="365"/>
    </row>
    <row r="603" spans="2:7" x14ac:dyDescent="0.35">
      <c r="B603" s="14" t="s">
        <v>1332</v>
      </c>
      <c r="C603" s="15" t="s">
        <v>14</v>
      </c>
      <c r="D603" s="198">
        <v>15000</v>
      </c>
      <c r="E603" s="198" t="s">
        <v>869</v>
      </c>
      <c r="F603" s="226" t="s">
        <v>1352</v>
      </c>
      <c r="G603" s="365"/>
    </row>
    <row r="604" spans="2:7" x14ac:dyDescent="0.35">
      <c r="B604" s="14" t="s">
        <v>1332</v>
      </c>
      <c r="C604" s="15" t="s">
        <v>14</v>
      </c>
      <c r="D604" s="198">
        <v>20000</v>
      </c>
      <c r="E604" s="198" t="s">
        <v>869</v>
      </c>
      <c r="F604" s="226" t="s">
        <v>1353</v>
      </c>
      <c r="G604" s="355"/>
    </row>
    <row r="605" spans="2:7" ht="19" customHeight="1" x14ac:dyDescent="0.35">
      <c r="B605" s="14" t="s">
        <v>1332</v>
      </c>
      <c r="C605" s="15" t="s">
        <v>14</v>
      </c>
      <c r="D605" s="198">
        <v>100000</v>
      </c>
      <c r="E605" s="198" t="s">
        <v>45</v>
      </c>
      <c r="F605" s="226" t="s">
        <v>1345</v>
      </c>
      <c r="G605" s="249" t="s">
        <v>177</v>
      </c>
    </row>
    <row r="606" spans="2:7" ht="19" customHeight="1" x14ac:dyDescent="0.35">
      <c r="B606" s="14" t="s">
        <v>1334</v>
      </c>
      <c r="C606" s="15" t="s">
        <v>14</v>
      </c>
      <c r="D606" s="198">
        <v>5000000</v>
      </c>
      <c r="E606" s="198" t="s">
        <v>70</v>
      </c>
      <c r="F606" s="226" t="s">
        <v>1336</v>
      </c>
      <c r="G606" s="249" t="s">
        <v>1078</v>
      </c>
    </row>
    <row r="607" spans="2:7" ht="17.5" customHeight="1" x14ac:dyDescent="0.35">
      <c r="B607" s="14" t="s">
        <v>1335</v>
      </c>
      <c r="C607" s="15" t="s">
        <v>14</v>
      </c>
      <c r="D607" s="198">
        <v>1200000</v>
      </c>
      <c r="E607" s="198" t="s">
        <v>31</v>
      </c>
      <c r="F607" s="226" t="s">
        <v>1377</v>
      </c>
      <c r="G607" s="249" t="s">
        <v>1380</v>
      </c>
    </row>
    <row r="608" spans="2:7" ht="17.5" customHeight="1" x14ac:dyDescent="0.35">
      <c r="B608" s="14" t="s">
        <v>1335</v>
      </c>
      <c r="C608" s="15" t="s">
        <v>14</v>
      </c>
      <c r="D608" s="198">
        <v>700000</v>
      </c>
      <c r="E608" s="198" t="s">
        <v>31</v>
      </c>
      <c r="F608" s="226" t="s">
        <v>1379</v>
      </c>
      <c r="G608" s="249" t="s">
        <v>1381</v>
      </c>
    </row>
    <row r="609" spans="2:7" ht="17.5" customHeight="1" x14ac:dyDescent="0.35">
      <c r="B609" s="14" t="s">
        <v>1335</v>
      </c>
      <c r="C609" s="15" t="s">
        <v>14</v>
      </c>
      <c r="D609" s="198">
        <v>300000</v>
      </c>
      <c r="E609" s="198" t="s">
        <v>31</v>
      </c>
      <c r="F609" s="226" t="s">
        <v>1378</v>
      </c>
      <c r="G609" s="249" t="s">
        <v>1382</v>
      </c>
    </row>
    <row r="610" spans="2:7" ht="17.5" customHeight="1" thickBot="1" x14ac:dyDescent="0.4">
      <c r="B610" s="14" t="s">
        <v>1335</v>
      </c>
      <c r="C610" s="15" t="s">
        <v>14</v>
      </c>
      <c r="D610" s="198">
        <v>1000000</v>
      </c>
      <c r="E610" s="198" t="s">
        <v>31</v>
      </c>
      <c r="F610" s="226" t="s">
        <v>1385</v>
      </c>
      <c r="G610" s="249" t="s">
        <v>1386</v>
      </c>
    </row>
    <row r="611" spans="2:7" ht="23.5" customHeight="1" x14ac:dyDescent="0.35">
      <c r="B611" s="324" t="s">
        <v>1384</v>
      </c>
      <c r="C611" s="325" t="s">
        <v>14</v>
      </c>
      <c r="D611" s="328">
        <v>250000</v>
      </c>
      <c r="E611" s="328" t="s">
        <v>52</v>
      </c>
      <c r="F611" s="193" t="s">
        <v>529</v>
      </c>
      <c r="G611" s="306" t="s">
        <v>683</v>
      </c>
    </row>
    <row r="612" spans="2:7" ht="23" customHeight="1" x14ac:dyDescent="0.35">
      <c r="B612" s="14" t="s">
        <v>1384</v>
      </c>
      <c r="C612" s="15" t="s">
        <v>14</v>
      </c>
      <c r="D612" s="198">
        <v>5000000</v>
      </c>
      <c r="E612" s="198" t="s">
        <v>70</v>
      </c>
      <c r="F612" s="226" t="s">
        <v>1336</v>
      </c>
      <c r="G612" s="249" t="s">
        <v>1078</v>
      </c>
    </row>
    <row r="613" spans="2:7" ht="22" customHeight="1" x14ac:dyDescent="0.35">
      <c r="B613" s="14" t="s">
        <v>1384</v>
      </c>
      <c r="C613" s="15" t="s">
        <v>14</v>
      </c>
      <c r="D613" s="198">
        <v>1000000</v>
      </c>
      <c r="E613" s="198" t="s">
        <v>4</v>
      </c>
      <c r="F613" s="226" t="s">
        <v>1383</v>
      </c>
      <c r="G613" s="249" t="s">
        <v>790</v>
      </c>
    </row>
    <row r="614" spans="2:7" ht="21.5" customHeight="1" x14ac:dyDescent="0.35">
      <c r="B614" s="14" t="s">
        <v>1384</v>
      </c>
      <c r="C614" s="15" t="s">
        <v>14</v>
      </c>
      <c r="D614" s="198">
        <v>200000</v>
      </c>
      <c r="E614" s="198" t="s">
        <v>4</v>
      </c>
      <c r="F614" s="226" t="s">
        <v>1400</v>
      </c>
      <c r="G614" s="249" t="s">
        <v>1401</v>
      </c>
    </row>
    <row r="615" spans="2:7" ht="29" x14ac:dyDescent="0.35">
      <c r="B615" s="14" t="s">
        <v>1388</v>
      </c>
      <c r="C615" s="15" t="s">
        <v>14</v>
      </c>
      <c r="D615" s="198">
        <v>2000000</v>
      </c>
      <c r="E615" s="198" t="s">
        <v>1117</v>
      </c>
      <c r="F615" s="226" t="s">
        <v>1424</v>
      </c>
      <c r="G615" s="249" t="s">
        <v>1396</v>
      </c>
    </row>
    <row r="616" spans="2:7" ht="24.5" customHeight="1" x14ac:dyDescent="0.35">
      <c r="B616" s="14" t="s">
        <v>1389</v>
      </c>
      <c r="C616" s="15" t="s">
        <v>14</v>
      </c>
      <c r="D616" s="198">
        <v>300000</v>
      </c>
      <c r="E616" s="198" t="s">
        <v>474</v>
      </c>
      <c r="F616" s="226" t="s">
        <v>1392</v>
      </c>
      <c r="G616" s="249" t="s">
        <v>1393</v>
      </c>
    </row>
    <row r="617" spans="2:7" ht="20.5" customHeight="1" x14ac:dyDescent="0.35">
      <c r="B617" s="14" t="s">
        <v>1389</v>
      </c>
      <c r="C617" s="15" t="s">
        <v>14</v>
      </c>
      <c r="D617" s="198">
        <v>1000000</v>
      </c>
      <c r="E617" s="198" t="s">
        <v>474</v>
      </c>
      <c r="F617" s="226" t="s">
        <v>1395</v>
      </c>
      <c r="G617" s="249" t="s">
        <v>1394</v>
      </c>
    </row>
    <row r="618" spans="2:7" ht="21" customHeight="1" x14ac:dyDescent="0.35">
      <c r="B618" s="14" t="s">
        <v>1391</v>
      </c>
      <c r="C618" s="15" t="s">
        <v>14</v>
      </c>
      <c r="D618" s="198">
        <v>2500000</v>
      </c>
      <c r="E618" s="198" t="s">
        <v>31</v>
      </c>
      <c r="F618" s="226" t="s">
        <v>1399</v>
      </c>
      <c r="G618" s="249" t="s">
        <v>643</v>
      </c>
    </row>
    <row r="619" spans="2:7" ht="29" x14ac:dyDescent="0.35">
      <c r="B619" s="14" t="s">
        <v>1391</v>
      </c>
      <c r="C619" s="15" t="s">
        <v>14</v>
      </c>
      <c r="D619" s="198">
        <v>2000000</v>
      </c>
      <c r="E619" s="198" t="s">
        <v>1117</v>
      </c>
      <c r="F619" s="226" t="s">
        <v>1398</v>
      </c>
      <c r="G619" s="249" t="s">
        <v>1079</v>
      </c>
    </row>
    <row r="620" spans="2:7" ht="18.5" customHeight="1" x14ac:dyDescent="0.35">
      <c r="B620" s="14"/>
      <c r="C620" s="15"/>
      <c r="D620" s="198"/>
      <c r="E620" s="198"/>
      <c r="F620" s="226"/>
      <c r="G620" s="249"/>
    </row>
    <row r="621" spans="2:7" ht="29" x14ac:dyDescent="0.35">
      <c r="B621" s="14" t="s">
        <v>1403</v>
      </c>
      <c r="C621" s="15" t="s">
        <v>14</v>
      </c>
      <c r="D621" s="198">
        <v>1000000</v>
      </c>
      <c r="E621" s="198" t="s">
        <v>629</v>
      </c>
      <c r="F621" s="226" t="s">
        <v>1404</v>
      </c>
      <c r="G621" s="249" t="s">
        <v>1405</v>
      </c>
    </row>
    <row r="622" spans="2:7" ht="29" x14ac:dyDescent="0.35">
      <c r="B622" s="14" t="s">
        <v>1407</v>
      </c>
      <c r="C622" s="15" t="s">
        <v>14</v>
      </c>
      <c r="D622" s="198">
        <v>7000000</v>
      </c>
      <c r="E622" s="198" t="s">
        <v>70</v>
      </c>
      <c r="F622" s="226" t="s">
        <v>1421</v>
      </c>
      <c r="G622" s="249" t="s">
        <v>1410</v>
      </c>
    </row>
    <row r="623" spans="2:7" ht="19" customHeight="1" x14ac:dyDescent="0.35">
      <c r="B623" s="14" t="s">
        <v>1407</v>
      </c>
      <c r="C623" s="15" t="s">
        <v>14</v>
      </c>
      <c r="D623" s="198">
        <v>400000</v>
      </c>
      <c r="E623" s="198" t="s">
        <v>486</v>
      </c>
      <c r="F623" s="226" t="s">
        <v>1419</v>
      </c>
      <c r="G623" s="249" t="s">
        <v>1420</v>
      </c>
    </row>
    <row r="624" spans="2:7" ht="29" x14ac:dyDescent="0.35">
      <c r="B624" s="14" t="s">
        <v>1406</v>
      </c>
      <c r="C624" s="15" t="s">
        <v>14</v>
      </c>
      <c r="D624" s="198">
        <v>100000</v>
      </c>
      <c r="E624" s="198" t="s">
        <v>45</v>
      </c>
      <c r="F624" s="226" t="s">
        <v>1429</v>
      </c>
      <c r="G624" s="249" t="s">
        <v>1396</v>
      </c>
    </row>
    <row r="625" spans="2:7" ht="18.5" customHeight="1" x14ac:dyDescent="0.35">
      <c r="B625" s="14" t="s">
        <v>1408</v>
      </c>
      <c r="C625" s="15" t="s">
        <v>136</v>
      </c>
      <c r="D625" s="198">
        <v>700000</v>
      </c>
      <c r="E625" s="198" t="s">
        <v>874</v>
      </c>
      <c r="F625" s="226" t="s">
        <v>1426</v>
      </c>
      <c r="G625" s="249" t="s">
        <v>1422</v>
      </c>
    </row>
    <row r="626" spans="2:7" ht="29" x14ac:dyDescent="0.35">
      <c r="B626" s="14" t="s">
        <v>1408</v>
      </c>
      <c r="C626" s="15" t="s">
        <v>14</v>
      </c>
      <c r="D626" s="198">
        <v>1000000</v>
      </c>
      <c r="E626" s="198" t="s">
        <v>45</v>
      </c>
      <c r="F626" s="226" t="s">
        <v>1427</v>
      </c>
      <c r="G626" s="249" t="s">
        <v>1423</v>
      </c>
    </row>
    <row r="627" spans="2:7" ht="29" x14ac:dyDescent="0.35">
      <c r="B627" s="14" t="s">
        <v>1411</v>
      </c>
      <c r="C627" s="15" t="s">
        <v>14</v>
      </c>
      <c r="D627" s="198">
        <v>1000000</v>
      </c>
      <c r="E627" s="198" t="s">
        <v>902</v>
      </c>
      <c r="F627" s="226" t="s">
        <v>1428</v>
      </c>
      <c r="G627" s="249" t="s">
        <v>1425</v>
      </c>
    </row>
    <row r="628" spans="2:7" ht="18.5" customHeight="1" x14ac:dyDescent="0.35">
      <c r="B628" s="14" t="s">
        <v>1411</v>
      </c>
      <c r="C628" s="15" t="s">
        <v>14</v>
      </c>
      <c r="D628" s="198">
        <v>1000000</v>
      </c>
      <c r="E628" s="198" t="s">
        <v>4</v>
      </c>
      <c r="F628" s="226" t="s">
        <v>1413</v>
      </c>
      <c r="G628" s="249" t="s">
        <v>1414</v>
      </c>
    </row>
    <row r="629" spans="2:7" ht="29" x14ac:dyDescent="0.35">
      <c r="B629" s="14" t="s">
        <v>1415</v>
      </c>
      <c r="C629" s="15" t="s">
        <v>14</v>
      </c>
      <c r="D629" s="198">
        <v>2000000</v>
      </c>
      <c r="E629" s="198" t="s">
        <v>1416</v>
      </c>
      <c r="F629" s="226" t="s">
        <v>1417</v>
      </c>
      <c r="G629" s="249" t="s">
        <v>1418</v>
      </c>
    </row>
    <row r="630" spans="2:7" ht="29" x14ac:dyDescent="0.35">
      <c r="B630" s="14" t="s">
        <v>1411</v>
      </c>
      <c r="C630" s="15" t="s">
        <v>14</v>
      </c>
      <c r="D630" s="198">
        <v>5000000</v>
      </c>
      <c r="E630" s="198" t="s">
        <v>31</v>
      </c>
      <c r="F630" s="226" t="s">
        <v>1317</v>
      </c>
      <c r="G630" s="249" t="s">
        <v>1273</v>
      </c>
    </row>
    <row r="631" spans="2:7" ht="18.5" customHeight="1" x14ac:dyDescent="0.35">
      <c r="B631" s="14" t="s">
        <v>1397</v>
      </c>
      <c r="C631" s="15" t="s">
        <v>14</v>
      </c>
      <c r="D631" s="198">
        <v>2100000</v>
      </c>
      <c r="E631" s="198" t="s">
        <v>869</v>
      </c>
      <c r="F631" s="226" t="s">
        <v>1115</v>
      </c>
      <c r="G631" s="249" t="s">
        <v>1431</v>
      </c>
    </row>
    <row r="632" spans="2:7" ht="18.5" customHeight="1" x14ac:dyDescent="0.35">
      <c r="B632" s="14" t="s">
        <v>1397</v>
      </c>
      <c r="C632" s="15" t="s">
        <v>14</v>
      </c>
      <c r="D632" s="198">
        <v>825000</v>
      </c>
      <c r="E632" s="198" t="s">
        <v>653</v>
      </c>
      <c r="F632" s="226" t="s">
        <v>1402</v>
      </c>
      <c r="G632" s="249" t="s">
        <v>1431</v>
      </c>
    </row>
    <row r="633" spans="2:7" ht="18.5" customHeight="1" x14ac:dyDescent="0.35">
      <c r="B633" s="14" t="s">
        <v>1406</v>
      </c>
      <c r="C633" s="15" t="s">
        <v>14</v>
      </c>
      <c r="D633" s="198">
        <v>500000</v>
      </c>
      <c r="E633" s="198" t="s">
        <v>869</v>
      </c>
      <c r="F633" s="226" t="s">
        <v>1115</v>
      </c>
      <c r="G633" s="249" t="s">
        <v>1431</v>
      </c>
    </row>
    <row r="634" spans="2:7" ht="18.5" customHeight="1" thickBot="1" x14ac:dyDescent="0.4">
      <c r="B634" s="14" t="s">
        <v>1407</v>
      </c>
      <c r="C634" s="15" t="s">
        <v>14</v>
      </c>
      <c r="D634" s="198">
        <v>1070000</v>
      </c>
      <c r="E634" s="198" t="s">
        <v>494</v>
      </c>
      <c r="F634" s="226" t="s">
        <v>1409</v>
      </c>
      <c r="G634" s="249" t="s">
        <v>1431</v>
      </c>
    </row>
    <row r="635" spans="2:7" ht="20" customHeight="1" x14ac:dyDescent="0.35">
      <c r="B635" s="324" t="s">
        <v>1389</v>
      </c>
      <c r="C635" s="325" t="s">
        <v>14</v>
      </c>
      <c r="D635" s="328">
        <v>715000</v>
      </c>
      <c r="E635" s="328" t="s">
        <v>474</v>
      </c>
      <c r="F635" s="329" t="s">
        <v>1463</v>
      </c>
      <c r="G635" s="327" t="s">
        <v>887</v>
      </c>
    </row>
    <row r="636" spans="2:7" ht="29" x14ac:dyDescent="0.35">
      <c r="B636" s="14" t="s">
        <v>1389</v>
      </c>
      <c r="C636" s="15" t="s">
        <v>14</v>
      </c>
      <c r="D636" s="198">
        <v>330000</v>
      </c>
      <c r="E636" s="198" t="s">
        <v>474</v>
      </c>
      <c r="F636" s="226" t="s">
        <v>1468</v>
      </c>
      <c r="G636" s="249" t="s">
        <v>1467</v>
      </c>
    </row>
    <row r="637" spans="2:7" ht="20" customHeight="1" x14ac:dyDescent="0.35">
      <c r="B637" s="14" t="s">
        <v>1389</v>
      </c>
      <c r="C637" s="15" t="s">
        <v>14</v>
      </c>
      <c r="D637" s="198">
        <v>25000</v>
      </c>
      <c r="E637" s="198" t="s">
        <v>474</v>
      </c>
      <c r="F637" s="226" t="s">
        <v>1462</v>
      </c>
      <c r="G637" s="249" t="s">
        <v>1464</v>
      </c>
    </row>
    <row r="638" spans="2:7" ht="29" x14ac:dyDescent="0.35">
      <c r="B638" s="14" t="s">
        <v>1389</v>
      </c>
      <c r="C638" s="15" t="s">
        <v>14</v>
      </c>
      <c r="D638" s="198">
        <v>30000</v>
      </c>
      <c r="E638" s="198" t="s">
        <v>474</v>
      </c>
      <c r="F638" s="226" t="s">
        <v>1465</v>
      </c>
      <c r="G638" s="249" t="s">
        <v>1466</v>
      </c>
    </row>
    <row r="639" spans="2:7" ht="29" x14ac:dyDescent="0.35">
      <c r="B639" s="14" t="s">
        <v>1432</v>
      </c>
      <c r="C639" s="15" t="s">
        <v>14</v>
      </c>
      <c r="D639" s="198">
        <v>105000</v>
      </c>
      <c r="E639" s="198" t="s">
        <v>45</v>
      </c>
      <c r="F639" s="226" t="s">
        <v>1455</v>
      </c>
      <c r="G639" s="249" t="s">
        <v>1450</v>
      </c>
    </row>
    <row r="640" spans="2:7" ht="29" x14ac:dyDescent="0.35">
      <c r="B640" s="14" t="s">
        <v>1432</v>
      </c>
      <c r="C640" s="15" t="s">
        <v>14</v>
      </c>
      <c r="D640" s="198">
        <v>297500</v>
      </c>
      <c r="E640" s="198" t="s">
        <v>45</v>
      </c>
      <c r="F640" s="226" t="s">
        <v>1456</v>
      </c>
      <c r="G640" s="249" t="s">
        <v>1221</v>
      </c>
    </row>
    <row r="641" spans="2:11" ht="29" x14ac:dyDescent="0.35">
      <c r="B641" s="14" t="s">
        <v>1432</v>
      </c>
      <c r="C641" s="15" t="s">
        <v>14</v>
      </c>
      <c r="D641" s="198">
        <v>1655500</v>
      </c>
      <c r="E641" s="198" t="s">
        <v>45</v>
      </c>
      <c r="F641" s="226" t="s">
        <v>1457</v>
      </c>
      <c r="G641" s="249" t="s">
        <v>1451</v>
      </c>
    </row>
    <row r="642" spans="2:11" ht="29" x14ac:dyDescent="0.35">
      <c r="B642" s="14" t="s">
        <v>1432</v>
      </c>
      <c r="C642" s="15" t="s">
        <v>14</v>
      </c>
      <c r="D642" s="198">
        <v>1288000</v>
      </c>
      <c r="E642" s="198" t="s">
        <v>45</v>
      </c>
      <c r="F642" s="226" t="s">
        <v>1458</v>
      </c>
      <c r="G642" s="249" t="s">
        <v>1452</v>
      </c>
    </row>
    <row r="643" spans="2:11" ht="18.5" customHeight="1" x14ac:dyDescent="0.35">
      <c r="B643" s="14" t="s">
        <v>1432</v>
      </c>
      <c r="C643" s="15" t="s">
        <v>14</v>
      </c>
      <c r="D643" s="198">
        <v>30000</v>
      </c>
      <c r="E643" s="198" t="s">
        <v>45</v>
      </c>
      <c r="F643" s="226" t="s">
        <v>1453</v>
      </c>
      <c r="G643" s="249" t="s">
        <v>1459</v>
      </c>
    </row>
    <row r="644" spans="2:11" ht="18.5" customHeight="1" x14ac:dyDescent="0.35">
      <c r="B644" s="14" t="s">
        <v>1432</v>
      </c>
      <c r="C644" s="15" t="s">
        <v>14</v>
      </c>
      <c r="D644" s="198">
        <v>30000</v>
      </c>
      <c r="E644" s="198" t="s">
        <v>45</v>
      </c>
      <c r="F644" s="226" t="s">
        <v>1454</v>
      </c>
      <c r="G644" s="249" t="s">
        <v>1460</v>
      </c>
    </row>
    <row r="645" spans="2:11" ht="18.5" customHeight="1" x14ac:dyDescent="0.35">
      <c r="B645" s="14" t="s">
        <v>1406</v>
      </c>
      <c r="C645" s="15" t="s">
        <v>14</v>
      </c>
      <c r="D645" s="198">
        <v>711000</v>
      </c>
      <c r="E645" s="198" t="s">
        <v>1436</v>
      </c>
      <c r="F645" s="352" t="s">
        <v>1441</v>
      </c>
      <c r="G645" s="249" t="s">
        <v>1437</v>
      </c>
    </row>
    <row r="646" spans="2:11" ht="29" x14ac:dyDescent="0.35">
      <c r="B646" s="14" t="s">
        <v>1406</v>
      </c>
      <c r="C646" s="15" t="s">
        <v>14</v>
      </c>
      <c r="D646" s="198">
        <v>226000</v>
      </c>
      <c r="E646" s="198" t="s">
        <v>1436</v>
      </c>
      <c r="F646" s="372"/>
      <c r="G646" s="249" t="s">
        <v>1442</v>
      </c>
    </row>
    <row r="647" spans="2:11" ht="29" x14ac:dyDescent="0.35">
      <c r="B647" s="14" t="s">
        <v>1406</v>
      </c>
      <c r="C647" s="15" t="s">
        <v>14</v>
      </c>
      <c r="D647" s="198">
        <v>255500</v>
      </c>
      <c r="E647" s="198" t="s">
        <v>1436</v>
      </c>
      <c r="F647" s="372"/>
      <c r="G647" s="249" t="s">
        <v>1438</v>
      </c>
    </row>
    <row r="648" spans="2:11" ht="18.5" customHeight="1" x14ac:dyDescent="0.35">
      <c r="B648" s="14" t="s">
        <v>1406</v>
      </c>
      <c r="C648" s="15" t="s">
        <v>14</v>
      </c>
      <c r="D648" s="198">
        <v>150000</v>
      </c>
      <c r="E648" s="198" t="s">
        <v>1436</v>
      </c>
      <c r="F648" s="372"/>
      <c r="G648" s="249" t="s">
        <v>1439</v>
      </c>
    </row>
    <row r="649" spans="2:11" ht="18.5" customHeight="1" x14ac:dyDescent="0.35">
      <c r="B649" s="14" t="s">
        <v>1406</v>
      </c>
      <c r="C649" s="15" t="s">
        <v>14</v>
      </c>
      <c r="D649" s="198">
        <v>57500</v>
      </c>
      <c r="E649" s="198" t="s">
        <v>1436</v>
      </c>
      <c r="F649" s="353"/>
      <c r="G649" s="249" t="s">
        <v>1440</v>
      </c>
      <c r="I649" s="6" t="s">
        <v>1475</v>
      </c>
    </row>
    <row r="650" spans="2:11" ht="18.5" customHeight="1" x14ac:dyDescent="0.35">
      <c r="B650" s="14" t="s">
        <v>1411</v>
      </c>
      <c r="C650" s="15" t="s">
        <v>14</v>
      </c>
      <c r="D650" s="198">
        <v>4500000</v>
      </c>
      <c r="E650" s="198" t="s">
        <v>1412</v>
      </c>
      <c r="F650" s="226" t="s">
        <v>1445</v>
      </c>
      <c r="G650" s="249" t="s">
        <v>1446</v>
      </c>
    </row>
    <row r="651" spans="2:11" ht="58" x14ac:dyDescent="0.35">
      <c r="B651" s="14" t="s">
        <v>1432</v>
      </c>
      <c r="C651" s="15" t="s">
        <v>14</v>
      </c>
      <c r="D651" s="198">
        <v>1000000</v>
      </c>
      <c r="E651" s="198" t="s">
        <v>333</v>
      </c>
      <c r="F651" s="226" t="s">
        <v>1489</v>
      </c>
      <c r="G651" s="249" t="s">
        <v>1435</v>
      </c>
      <c r="I651" s="6" t="s">
        <v>1447</v>
      </c>
    </row>
    <row r="652" spans="2:11" ht="18.5" customHeight="1" x14ac:dyDescent="0.35">
      <c r="B652" s="14" t="s">
        <v>1432</v>
      </c>
      <c r="C652" s="15" t="s">
        <v>14</v>
      </c>
      <c r="D652" s="198">
        <v>5000000</v>
      </c>
      <c r="E652" s="198" t="s">
        <v>961</v>
      </c>
      <c r="F652" s="226" t="s">
        <v>1444</v>
      </c>
      <c r="G652" s="249" t="s">
        <v>1443</v>
      </c>
      <c r="I652" s="6" t="s">
        <v>1449</v>
      </c>
    </row>
    <row r="653" spans="2:11" ht="18.5" customHeight="1" x14ac:dyDescent="0.35">
      <c r="B653" s="14" t="s">
        <v>1433</v>
      </c>
      <c r="C653" s="15" t="s">
        <v>14</v>
      </c>
      <c r="D653" s="198">
        <v>500000</v>
      </c>
      <c r="E653" s="198" t="s">
        <v>4</v>
      </c>
      <c r="F653" s="226" t="s">
        <v>1434</v>
      </c>
      <c r="G653" s="249" t="s">
        <v>1339</v>
      </c>
      <c r="I653" s="6" t="s">
        <v>1448</v>
      </c>
    </row>
    <row r="654" spans="2:11" ht="18.5" customHeight="1" x14ac:dyDescent="0.35">
      <c r="B654" s="14" t="s">
        <v>1469</v>
      </c>
      <c r="C654" s="15" t="s">
        <v>14</v>
      </c>
      <c r="D654" s="198">
        <v>200000</v>
      </c>
      <c r="E654" s="198" t="s">
        <v>4</v>
      </c>
      <c r="F654" s="226" t="s">
        <v>1471</v>
      </c>
      <c r="G654" s="249" t="s">
        <v>1470</v>
      </c>
      <c r="I654" s="6" t="s">
        <v>1478</v>
      </c>
      <c r="J654" s="6" t="s">
        <v>1482</v>
      </c>
      <c r="K654" s="6" t="s">
        <v>1485</v>
      </c>
    </row>
    <row r="655" spans="2:11" ht="18.5" customHeight="1" thickBot="1" x14ac:dyDescent="0.4">
      <c r="B655" s="239" t="s">
        <v>1461</v>
      </c>
      <c r="C655" s="240" t="s">
        <v>14</v>
      </c>
      <c r="D655" s="256">
        <v>450000</v>
      </c>
      <c r="E655" s="256" t="s">
        <v>869</v>
      </c>
      <c r="F655" s="257" t="s">
        <v>1115</v>
      </c>
      <c r="G655" s="258" t="s">
        <v>881</v>
      </c>
      <c r="I655" s="6" t="s">
        <v>1479</v>
      </c>
      <c r="J655" s="6" t="s">
        <v>1483</v>
      </c>
      <c r="K655" s="6" t="s">
        <v>1486</v>
      </c>
    </row>
    <row r="656" spans="2:11" ht="18.5" customHeight="1" x14ac:dyDescent="0.35">
      <c r="B656" s="333"/>
      <c r="C656" s="64"/>
      <c r="D656" s="202"/>
      <c r="E656" s="202"/>
      <c r="F656" s="259"/>
      <c r="G656" s="247"/>
      <c r="I656" s="6" t="s">
        <v>1480</v>
      </c>
      <c r="J656" s="6" t="s">
        <v>1484</v>
      </c>
      <c r="K656" s="6" t="s">
        <v>1487</v>
      </c>
    </row>
    <row r="657" spans="2:10" ht="17.5" customHeight="1" x14ac:dyDescent="0.35">
      <c r="B657" s="330"/>
      <c r="C657" s="331"/>
      <c r="D657" s="312"/>
      <c r="E657" s="312"/>
      <c r="F657" s="313"/>
      <c r="G657" s="314"/>
      <c r="I657" s="6" t="s">
        <v>1481</v>
      </c>
      <c r="J657" s="6" t="s">
        <v>1488</v>
      </c>
    </row>
    <row r="658" spans="2:10" ht="18.5" customHeight="1" x14ac:dyDescent="0.35">
      <c r="B658" s="14"/>
      <c r="C658" s="15"/>
      <c r="D658" s="198"/>
      <c r="E658" s="198"/>
      <c r="F658" s="226"/>
      <c r="G658" s="249"/>
    </row>
    <row r="659" spans="2:10" ht="18.5" customHeight="1" x14ac:dyDescent="0.35">
      <c r="B659" s="14" t="s">
        <v>1469</v>
      </c>
      <c r="C659" s="15" t="s">
        <v>14</v>
      </c>
      <c r="D659" s="198">
        <v>-1250000</v>
      </c>
      <c r="E659" s="198" t="s">
        <v>474</v>
      </c>
      <c r="F659" s="226" t="s">
        <v>1472</v>
      </c>
      <c r="G659" s="249" t="s">
        <v>1474</v>
      </c>
    </row>
    <row r="660" spans="2:10" ht="18.5" customHeight="1" x14ac:dyDescent="0.35">
      <c r="B660" s="14" t="s">
        <v>1473</v>
      </c>
      <c r="C660" s="15" t="s">
        <v>14</v>
      </c>
      <c r="D660" s="198">
        <v>-200000</v>
      </c>
      <c r="E660" s="198" t="s">
        <v>45</v>
      </c>
      <c r="F660" s="226" t="s">
        <v>1360</v>
      </c>
      <c r="G660" s="249" t="s">
        <v>1435</v>
      </c>
    </row>
    <row r="661" spans="2:10" ht="18.5" customHeight="1" x14ac:dyDescent="0.35">
      <c r="B661" s="14" t="s">
        <v>1473</v>
      </c>
      <c r="C661" s="15" t="s">
        <v>14</v>
      </c>
      <c r="D661" s="198">
        <v>-1000000</v>
      </c>
      <c r="E661" s="198" t="s">
        <v>45</v>
      </c>
      <c r="F661" s="226" t="s">
        <v>1476</v>
      </c>
      <c r="G661" s="249" t="s">
        <v>1367</v>
      </c>
    </row>
    <row r="662" spans="2:10" ht="20" customHeight="1" x14ac:dyDescent="0.35">
      <c r="B662" s="14" t="s">
        <v>1477</v>
      </c>
      <c r="C662" s="15" t="s">
        <v>14</v>
      </c>
      <c r="D662" s="198">
        <v>500000</v>
      </c>
      <c r="E662" s="198" t="s">
        <v>45</v>
      </c>
      <c r="F662" s="226" t="s">
        <v>945</v>
      </c>
      <c r="G662" s="249"/>
    </row>
    <row r="663" spans="2:10" ht="20" customHeight="1" x14ac:dyDescent="0.35">
      <c r="B663" s="14" t="s">
        <v>1490</v>
      </c>
      <c r="C663" s="15" t="s">
        <v>14</v>
      </c>
      <c r="D663" s="198">
        <v>-1500000</v>
      </c>
      <c r="E663" s="198" t="s">
        <v>4</v>
      </c>
      <c r="F663" s="226" t="s">
        <v>1492</v>
      </c>
      <c r="G663" s="249"/>
    </row>
    <row r="664" spans="2:10" ht="19.5" customHeight="1" x14ac:dyDescent="0.35">
      <c r="B664" s="14" t="s">
        <v>1490</v>
      </c>
      <c r="C664" s="15" t="s">
        <v>14</v>
      </c>
      <c r="D664" s="198">
        <v>400000</v>
      </c>
      <c r="E664" s="198" t="s">
        <v>4</v>
      </c>
      <c r="F664" s="226" t="s">
        <v>609</v>
      </c>
      <c r="G664" s="249" t="s">
        <v>612</v>
      </c>
    </row>
    <row r="665" spans="2:10" ht="19.5" customHeight="1" x14ac:dyDescent="0.35">
      <c r="B665" s="14" t="s">
        <v>1490</v>
      </c>
      <c r="C665" s="15" t="s">
        <v>14</v>
      </c>
      <c r="D665" s="198">
        <v>1000000</v>
      </c>
      <c r="E665" s="198" t="s">
        <v>4</v>
      </c>
      <c r="F665" s="226" t="s">
        <v>1491</v>
      </c>
      <c r="G665" s="249"/>
    </row>
    <row r="666" spans="2:10" ht="19.5" customHeight="1" x14ac:dyDescent="0.35">
      <c r="B666" s="14" t="s">
        <v>1498</v>
      </c>
      <c r="C666" s="15" t="s">
        <v>14</v>
      </c>
      <c r="D666" s="198">
        <v>153000</v>
      </c>
      <c r="E666" s="198" t="s">
        <v>70</v>
      </c>
      <c r="F666" s="226" t="s">
        <v>1493</v>
      </c>
      <c r="G666" s="249"/>
    </row>
    <row r="667" spans="2:10" ht="18.5" customHeight="1" x14ac:dyDescent="0.35">
      <c r="B667" s="14" t="s">
        <v>1497</v>
      </c>
      <c r="C667" s="15" t="s">
        <v>14</v>
      </c>
      <c r="D667" s="198">
        <v>1000000</v>
      </c>
      <c r="E667" s="198" t="s">
        <v>31</v>
      </c>
      <c r="F667" s="226" t="s">
        <v>1495</v>
      </c>
      <c r="G667" s="249"/>
    </row>
    <row r="668" spans="2:10" ht="18.5" customHeight="1" x14ac:dyDescent="0.35">
      <c r="B668" s="14" t="s">
        <v>1497</v>
      </c>
      <c r="C668" s="15" t="s">
        <v>14</v>
      </c>
      <c r="D668" s="198">
        <v>1200000</v>
      </c>
      <c r="E668" s="198" t="s">
        <v>813</v>
      </c>
      <c r="F668" s="226" t="s">
        <v>1496</v>
      </c>
      <c r="G668" s="249"/>
    </row>
    <row r="669" spans="2:10" ht="18.5" customHeight="1" x14ac:dyDescent="0.35">
      <c r="B669" s="14" t="s">
        <v>1497</v>
      </c>
      <c r="C669" s="15" t="s">
        <v>14</v>
      </c>
      <c r="D669" s="198">
        <v>2100000</v>
      </c>
      <c r="E669" s="198" t="s">
        <v>31</v>
      </c>
      <c r="F669" s="226" t="s">
        <v>1494</v>
      </c>
      <c r="G669" s="249"/>
    </row>
    <row r="670" spans="2:10" ht="18.5" customHeight="1" x14ac:dyDescent="0.35">
      <c r="B670" s="14"/>
      <c r="C670" s="15"/>
      <c r="D670" s="198"/>
      <c r="E670" s="198"/>
      <c r="F670" s="226"/>
      <c r="G670" s="249"/>
    </row>
    <row r="671" spans="2:10" ht="18.5" customHeight="1" x14ac:dyDescent="0.35">
      <c r="B671" s="14"/>
      <c r="C671" s="15"/>
      <c r="D671" s="198"/>
      <c r="E671" s="198"/>
      <c r="F671" s="226"/>
      <c r="G671" s="249"/>
    </row>
    <row r="672" spans="2:10" ht="18.5" customHeight="1" x14ac:dyDescent="0.35">
      <c r="B672" s="14"/>
      <c r="C672" s="15"/>
      <c r="D672" s="198"/>
      <c r="E672" s="198"/>
      <c r="F672" s="226"/>
      <c r="G672" s="249"/>
    </row>
    <row r="673" spans="2:10" ht="18.5" customHeight="1" x14ac:dyDescent="0.35">
      <c r="B673" s="14"/>
      <c r="C673" s="15"/>
      <c r="D673" s="198"/>
      <c r="E673" s="198"/>
      <c r="F673" s="226"/>
      <c r="G673" s="249"/>
    </row>
    <row r="674" spans="2:10" ht="18.5" customHeight="1" thickBot="1" x14ac:dyDescent="0.4">
      <c r="B674" s="239"/>
      <c r="C674" s="240"/>
      <c r="D674" s="256"/>
      <c r="E674" s="256"/>
      <c r="F674" s="257"/>
      <c r="G674" s="258"/>
    </row>
    <row r="676" spans="2:10" ht="18" customHeight="1" x14ac:dyDescent="0.35">
      <c r="B676" s="54" t="s">
        <v>1335</v>
      </c>
      <c r="C676" s="54" t="s">
        <v>14</v>
      </c>
      <c r="D676" s="194">
        <v>725000</v>
      </c>
      <c r="E676" s="194" t="s">
        <v>70</v>
      </c>
      <c r="F676" s="195" t="s">
        <v>532</v>
      </c>
      <c r="G676" s="332"/>
    </row>
    <row r="677" spans="2:10" ht="15" thickBot="1" x14ac:dyDescent="0.4"/>
    <row r="678" spans="2:10" x14ac:dyDescent="0.35">
      <c r="B678" s="366" t="s">
        <v>997</v>
      </c>
      <c r="C678" s="367"/>
      <c r="D678" s="367"/>
      <c r="E678" s="237">
        <f>+D412</f>
        <v>800000</v>
      </c>
    </row>
    <row r="679" spans="2:10" x14ac:dyDescent="0.35">
      <c r="B679" s="350" t="s">
        <v>1025</v>
      </c>
      <c r="C679" s="351"/>
      <c r="D679" s="351"/>
      <c r="E679" s="238">
        <v>700000</v>
      </c>
    </row>
    <row r="680" spans="2:10" x14ac:dyDescent="0.35">
      <c r="B680" s="350" t="s">
        <v>998</v>
      </c>
      <c r="C680" s="351"/>
      <c r="D680" s="351"/>
      <c r="E680" s="238">
        <f>+D431</f>
        <v>169000</v>
      </c>
      <c r="G680" s="4">
        <f>E681-G681</f>
        <v>625500</v>
      </c>
    </row>
    <row r="681" spans="2:10" x14ac:dyDescent="0.35">
      <c r="B681" s="350" t="s">
        <v>1144</v>
      </c>
      <c r="C681" s="351"/>
      <c r="D681" s="351"/>
      <c r="E681" s="238">
        <v>722500</v>
      </c>
      <c r="G681" s="4">
        <v>97000</v>
      </c>
      <c r="H681" s="6" t="s">
        <v>1221</v>
      </c>
      <c r="J681" s="6">
        <v>297500</v>
      </c>
    </row>
    <row r="682" spans="2:10" x14ac:dyDescent="0.35">
      <c r="B682" s="350" t="s">
        <v>1145</v>
      </c>
      <c r="C682" s="351"/>
      <c r="D682" s="351"/>
      <c r="E682" s="238">
        <v>200000</v>
      </c>
      <c r="G682" s="4">
        <v>603000</v>
      </c>
      <c r="H682" s="6" t="s">
        <v>1222</v>
      </c>
      <c r="J682" s="6">
        <v>1247400</v>
      </c>
    </row>
    <row r="683" spans="2:10" x14ac:dyDescent="0.35">
      <c r="B683" s="350" t="s">
        <v>1218</v>
      </c>
      <c r="C683" s="351"/>
      <c r="D683" s="351"/>
      <c r="E683" s="238">
        <v>480000</v>
      </c>
    </row>
    <row r="684" spans="2:10" ht="15" thickBot="1" x14ac:dyDescent="0.4">
      <c r="B684" s="350"/>
      <c r="C684" s="351"/>
      <c r="D684" s="351"/>
      <c r="E684" s="238"/>
    </row>
    <row r="685" spans="2:10" ht="15" thickBot="1" x14ac:dyDescent="0.4">
      <c r="B685" s="376" t="s">
        <v>170</v>
      </c>
      <c r="C685" s="377"/>
      <c r="D685" s="377"/>
      <c r="E685" s="12">
        <f>SUM(E678:E680)</f>
        <v>1669000</v>
      </c>
      <c r="H685" s="6">
        <f>J682-G682</f>
        <v>644400</v>
      </c>
    </row>
    <row r="690" spans="2:8" ht="16" thickBot="1" x14ac:dyDescent="0.4">
      <c r="B690" s="347" t="s">
        <v>1039</v>
      </c>
      <c r="C690" s="347"/>
      <c r="D690" s="347"/>
      <c r="E690" s="347"/>
      <c r="F690" s="347"/>
      <c r="G690" s="347"/>
    </row>
    <row r="691" spans="2:8" ht="29" customHeight="1" x14ac:dyDescent="0.35">
      <c r="B691" s="55" t="s">
        <v>919</v>
      </c>
      <c r="C691" s="56" t="s">
        <v>14</v>
      </c>
      <c r="D691" s="56">
        <v>491500</v>
      </c>
      <c r="E691" s="56" t="s">
        <v>4</v>
      </c>
      <c r="F691" s="348" t="s">
        <v>920</v>
      </c>
      <c r="G691" s="349"/>
    </row>
    <row r="692" spans="2:8" ht="19.5" customHeight="1" x14ac:dyDescent="0.35">
      <c r="B692" s="196" t="s">
        <v>922</v>
      </c>
      <c r="C692" s="54" t="s">
        <v>14</v>
      </c>
      <c r="D692" s="194">
        <v>1296700</v>
      </c>
      <c r="E692" s="54" t="s">
        <v>4</v>
      </c>
      <c r="F692" s="334" t="s">
        <v>924</v>
      </c>
      <c r="G692" s="335"/>
    </row>
    <row r="693" spans="2:8" x14ac:dyDescent="0.35">
      <c r="B693" s="196" t="s">
        <v>922</v>
      </c>
      <c r="C693" s="54" t="s">
        <v>14</v>
      </c>
      <c r="D693" s="194">
        <v>150000</v>
      </c>
      <c r="E693" s="54" t="s">
        <v>4</v>
      </c>
      <c r="F693" s="334" t="s">
        <v>925</v>
      </c>
      <c r="G693" s="335"/>
    </row>
    <row r="694" spans="2:8" s="135" customFormat="1" ht="18" customHeight="1" x14ac:dyDescent="0.35">
      <c r="B694" s="196" t="s">
        <v>952</v>
      </c>
      <c r="C694" s="194" t="s">
        <v>14</v>
      </c>
      <c r="D694" s="194">
        <v>590000</v>
      </c>
      <c r="E694" s="194" t="s">
        <v>4</v>
      </c>
      <c r="F694" s="334" t="s">
        <v>1034</v>
      </c>
      <c r="G694" s="335"/>
    </row>
    <row r="695" spans="2:8" x14ac:dyDescent="0.35">
      <c r="B695" s="196" t="s">
        <v>1001</v>
      </c>
      <c r="C695" s="194" t="s">
        <v>14</v>
      </c>
      <c r="D695" s="194">
        <v>400000</v>
      </c>
      <c r="E695" s="194" t="s">
        <v>4</v>
      </c>
      <c r="F695" s="334" t="s">
        <v>1003</v>
      </c>
      <c r="G695" s="335"/>
    </row>
    <row r="696" spans="2:8" x14ac:dyDescent="0.35">
      <c r="B696" s="196" t="s">
        <v>999</v>
      </c>
      <c r="C696" s="194" t="s">
        <v>14</v>
      </c>
      <c r="D696" s="194">
        <v>200000</v>
      </c>
      <c r="E696" s="194" t="s">
        <v>4</v>
      </c>
      <c r="F696" s="334" t="s">
        <v>1031</v>
      </c>
      <c r="G696" s="335"/>
      <c r="H696" s="6" t="s">
        <v>1000</v>
      </c>
    </row>
    <row r="697" spans="2:8" x14ac:dyDescent="0.35">
      <c r="B697" s="196" t="s">
        <v>1004</v>
      </c>
      <c r="C697" s="194" t="s">
        <v>14</v>
      </c>
      <c r="D697" s="194">
        <v>1100000</v>
      </c>
      <c r="E697" s="194" t="s">
        <v>4</v>
      </c>
      <c r="F697" s="334" t="s">
        <v>1030</v>
      </c>
      <c r="G697" s="335"/>
      <c r="H697" s="6" t="s">
        <v>1006</v>
      </c>
    </row>
    <row r="698" spans="2:8" x14ac:dyDescent="0.35">
      <c r="B698" s="196" t="s">
        <v>1005</v>
      </c>
      <c r="C698" s="194" t="s">
        <v>14</v>
      </c>
      <c r="D698" s="194">
        <v>400000</v>
      </c>
      <c r="E698" s="194" t="s">
        <v>4</v>
      </c>
      <c r="F698" s="334" t="s">
        <v>1029</v>
      </c>
      <c r="G698" s="335"/>
      <c r="H698" s="6" t="s">
        <v>1006</v>
      </c>
    </row>
    <row r="699" spans="2:8" x14ac:dyDescent="0.35">
      <c r="B699" s="196" t="s">
        <v>1008</v>
      </c>
      <c r="C699" s="194" t="s">
        <v>14</v>
      </c>
      <c r="D699" s="194">
        <v>1500000</v>
      </c>
      <c r="E699" s="194" t="s">
        <v>1009</v>
      </c>
      <c r="F699" s="334" t="s">
        <v>1028</v>
      </c>
      <c r="G699" s="335"/>
    </row>
    <row r="700" spans="2:8" x14ac:dyDescent="0.35">
      <c r="B700" s="196" t="s">
        <v>1013</v>
      </c>
      <c r="C700" s="194" t="s">
        <v>14</v>
      </c>
      <c r="D700" s="194">
        <v>1000000</v>
      </c>
      <c r="E700" s="194" t="s">
        <v>4</v>
      </c>
      <c r="F700" s="334" t="s">
        <v>1027</v>
      </c>
      <c r="G700" s="335"/>
    </row>
    <row r="701" spans="2:8" x14ac:dyDescent="0.35">
      <c r="B701" s="196" t="s">
        <v>1023</v>
      </c>
      <c r="C701" s="194" t="s">
        <v>14</v>
      </c>
      <c r="D701" s="194">
        <v>1000000</v>
      </c>
      <c r="E701" s="194" t="s">
        <v>4</v>
      </c>
      <c r="F701" s="334" t="s">
        <v>1026</v>
      </c>
      <c r="G701" s="335"/>
    </row>
    <row r="702" spans="2:8" x14ac:dyDescent="0.35">
      <c r="B702" s="196" t="s">
        <v>1036</v>
      </c>
      <c r="C702" s="194" t="s">
        <v>14</v>
      </c>
      <c r="D702" s="194">
        <v>500000</v>
      </c>
      <c r="E702" s="194" t="s">
        <v>4</v>
      </c>
      <c r="F702" s="334" t="s">
        <v>1033</v>
      </c>
      <c r="G702" s="335"/>
    </row>
    <row r="703" spans="2:8" x14ac:dyDescent="0.35">
      <c r="B703" s="196" t="s">
        <v>1037</v>
      </c>
      <c r="C703" s="194" t="s">
        <v>14</v>
      </c>
      <c r="D703" s="194">
        <v>1000000</v>
      </c>
      <c r="E703" s="194" t="s">
        <v>4</v>
      </c>
      <c r="F703" s="334" t="s">
        <v>1032</v>
      </c>
      <c r="G703" s="335"/>
    </row>
    <row r="704" spans="2:8" x14ac:dyDescent="0.35">
      <c r="B704" s="196" t="s">
        <v>1041</v>
      </c>
      <c r="C704" s="194" t="s">
        <v>14</v>
      </c>
      <c r="D704" s="194">
        <v>2225000</v>
      </c>
      <c r="E704" s="194" t="s">
        <v>4</v>
      </c>
      <c r="F704" s="334" t="s">
        <v>1040</v>
      </c>
      <c r="G704" s="335"/>
    </row>
    <row r="705" spans="2:7" x14ac:dyDescent="0.35">
      <c r="B705" s="196" t="s">
        <v>1041</v>
      </c>
      <c r="C705" s="194" t="s">
        <v>14</v>
      </c>
      <c r="D705" s="194">
        <v>5000000</v>
      </c>
      <c r="E705" s="194" t="s">
        <v>4</v>
      </c>
      <c r="F705" s="334" t="s">
        <v>1042</v>
      </c>
      <c r="G705" s="335"/>
    </row>
    <row r="706" spans="2:7" x14ac:dyDescent="0.35">
      <c r="B706" s="196" t="s">
        <v>1051</v>
      </c>
      <c r="C706" s="194" t="s">
        <v>14</v>
      </c>
      <c r="D706" s="194">
        <v>1500000</v>
      </c>
      <c r="E706" s="194" t="s">
        <v>4</v>
      </c>
      <c r="F706" s="334" t="s">
        <v>1052</v>
      </c>
      <c r="G706" s="335"/>
    </row>
    <row r="707" spans="2:7" x14ac:dyDescent="0.35">
      <c r="B707" s="196" t="s">
        <v>1055</v>
      </c>
      <c r="C707" s="194" t="s">
        <v>14</v>
      </c>
      <c r="D707" s="194">
        <v>3550000</v>
      </c>
      <c r="E707" s="194" t="s">
        <v>4</v>
      </c>
      <c r="F707" s="334" t="s">
        <v>1056</v>
      </c>
      <c r="G707" s="335"/>
    </row>
    <row r="708" spans="2:7" x14ac:dyDescent="0.35">
      <c r="B708" s="196" t="s">
        <v>1055</v>
      </c>
      <c r="C708" s="194" t="s">
        <v>14</v>
      </c>
      <c r="D708" s="194">
        <v>5025000</v>
      </c>
      <c r="E708" s="194" t="s">
        <v>4</v>
      </c>
      <c r="F708" s="334" t="s">
        <v>1065</v>
      </c>
      <c r="G708" s="335"/>
    </row>
    <row r="709" spans="2:7" x14ac:dyDescent="0.35">
      <c r="B709" s="196" t="s">
        <v>1095</v>
      </c>
      <c r="C709" s="194" t="s">
        <v>14</v>
      </c>
      <c r="D709" s="194">
        <v>1000000</v>
      </c>
      <c r="E709" s="194" t="s">
        <v>4</v>
      </c>
      <c r="F709" s="334" t="s">
        <v>1096</v>
      </c>
      <c r="G709" s="335"/>
    </row>
    <row r="710" spans="2:7" x14ac:dyDescent="0.35">
      <c r="B710" s="196" t="s">
        <v>1095</v>
      </c>
      <c r="C710" s="194" t="s">
        <v>14</v>
      </c>
      <c r="D710" s="194">
        <v>1500000</v>
      </c>
      <c r="E710" s="194" t="s">
        <v>4</v>
      </c>
      <c r="F710" s="334" t="s">
        <v>1097</v>
      </c>
      <c r="G710" s="335"/>
    </row>
    <row r="711" spans="2:7" x14ac:dyDescent="0.35">
      <c r="B711" s="196" t="s">
        <v>1094</v>
      </c>
      <c r="C711" s="194" t="s">
        <v>14</v>
      </c>
      <c r="D711" s="194">
        <v>1900000</v>
      </c>
      <c r="E711" s="194" t="s">
        <v>4</v>
      </c>
      <c r="F711" s="334" t="s">
        <v>1098</v>
      </c>
      <c r="G711" s="335"/>
    </row>
    <row r="712" spans="2:7" x14ac:dyDescent="0.35">
      <c r="B712" s="196" t="s">
        <v>1099</v>
      </c>
      <c r="C712" s="194" t="s">
        <v>14</v>
      </c>
      <c r="D712" s="194">
        <v>725000</v>
      </c>
      <c r="E712" s="194" t="s">
        <v>4</v>
      </c>
      <c r="F712" s="334" t="s">
        <v>1100</v>
      </c>
      <c r="G712" s="335"/>
    </row>
    <row r="713" spans="2:7" x14ac:dyDescent="0.35">
      <c r="B713" s="14" t="s">
        <v>1162</v>
      </c>
      <c r="C713" s="15" t="s">
        <v>14</v>
      </c>
      <c r="D713" s="198">
        <v>805000</v>
      </c>
      <c r="E713" s="198" t="s">
        <v>4</v>
      </c>
      <c r="F713" s="334" t="s">
        <v>1163</v>
      </c>
      <c r="G713" s="335"/>
    </row>
    <row r="714" spans="2:7" x14ac:dyDescent="0.35">
      <c r="B714" s="196"/>
      <c r="C714" s="194"/>
      <c r="D714" s="194"/>
      <c r="E714" s="194"/>
      <c r="F714" s="334"/>
      <c r="G714" s="335"/>
    </row>
    <row r="715" spans="2:7" ht="15" thickBot="1" x14ac:dyDescent="0.4">
      <c r="B715" s="292"/>
      <c r="C715" s="293"/>
      <c r="D715" s="15"/>
      <c r="E715" s="15"/>
      <c r="F715" s="345"/>
      <c r="G715" s="346"/>
    </row>
    <row r="716" spans="2:7" s="13" customFormat="1" ht="15" thickBot="1" x14ac:dyDescent="0.4">
      <c r="B716" s="376" t="s">
        <v>24</v>
      </c>
      <c r="C716" s="377"/>
      <c r="D716" s="10">
        <f>SUM(D691:D715)</f>
        <v>32858200</v>
      </c>
      <c r="E716" s="10"/>
      <c r="F716" s="336"/>
      <c r="G716" s="337"/>
    </row>
    <row r="717" spans="2:7" x14ac:dyDescent="0.35">
      <c r="B717" s="382"/>
      <c r="C717" s="383"/>
      <c r="D717" s="72"/>
      <c r="E717" s="72"/>
      <c r="F717" s="380"/>
      <c r="G717" s="381"/>
    </row>
    <row r="718" spans="2:7" ht="21" customHeight="1" x14ac:dyDescent="0.35">
      <c r="B718" s="196" t="s">
        <v>919</v>
      </c>
      <c r="C718" s="194" t="s">
        <v>14</v>
      </c>
      <c r="D718" s="194">
        <v>2500000</v>
      </c>
      <c r="E718" s="194" t="s">
        <v>948</v>
      </c>
      <c r="F718" s="334" t="s">
        <v>1018</v>
      </c>
      <c r="G718" s="335"/>
    </row>
    <row r="719" spans="2:7" ht="23" customHeight="1" x14ac:dyDescent="0.35">
      <c r="B719" s="196" t="s">
        <v>1001</v>
      </c>
      <c r="C719" s="194" t="s">
        <v>14</v>
      </c>
      <c r="D719" s="194">
        <v>400000</v>
      </c>
      <c r="E719" s="194" t="s">
        <v>4</v>
      </c>
      <c r="F719" s="334" t="s">
        <v>1002</v>
      </c>
      <c r="G719" s="335"/>
    </row>
    <row r="720" spans="2:7" ht="21" customHeight="1" x14ac:dyDescent="0.35">
      <c r="B720" s="196" t="s">
        <v>999</v>
      </c>
      <c r="C720" s="194" t="s">
        <v>14</v>
      </c>
      <c r="D720" s="194">
        <v>2500000</v>
      </c>
      <c r="E720" s="194" t="s">
        <v>948</v>
      </c>
      <c r="F720" s="334" t="s">
        <v>1018</v>
      </c>
      <c r="G720" s="335"/>
    </row>
    <row r="721" spans="2:7" ht="22.5" customHeight="1" x14ac:dyDescent="0.35">
      <c r="B721" s="196" t="s">
        <v>1007</v>
      </c>
      <c r="C721" s="194" t="s">
        <v>14</v>
      </c>
      <c r="D721" s="194">
        <v>680000</v>
      </c>
      <c r="E721" s="194" t="s">
        <v>4</v>
      </c>
      <c r="F721" s="334" t="s">
        <v>1019</v>
      </c>
      <c r="G721" s="335"/>
    </row>
    <row r="722" spans="2:7" x14ac:dyDescent="0.35">
      <c r="B722" s="196" t="s">
        <v>1008</v>
      </c>
      <c r="C722" s="194" t="s">
        <v>14</v>
      </c>
      <c r="D722" s="194">
        <v>5000000</v>
      </c>
      <c r="E722" s="194" t="s">
        <v>70</v>
      </c>
      <c r="F722" s="334" t="s">
        <v>533</v>
      </c>
      <c r="G722" s="335"/>
    </row>
    <row r="723" spans="2:7" ht="24" customHeight="1" x14ac:dyDescent="0.35">
      <c r="B723" s="196" t="s">
        <v>1013</v>
      </c>
      <c r="C723" s="194" t="s">
        <v>14</v>
      </c>
      <c r="D723" s="194">
        <v>700000</v>
      </c>
      <c r="E723" s="194" t="s">
        <v>750</v>
      </c>
      <c r="F723" s="334" t="s">
        <v>1022</v>
      </c>
      <c r="G723" s="335"/>
    </row>
    <row r="724" spans="2:7" ht="22.5" customHeight="1" x14ac:dyDescent="0.35">
      <c r="B724" s="196" t="s">
        <v>1041</v>
      </c>
      <c r="C724" s="194" t="s">
        <v>14</v>
      </c>
      <c r="D724" s="194">
        <v>10000000</v>
      </c>
      <c r="E724" s="194" t="s">
        <v>70</v>
      </c>
      <c r="F724" s="334" t="s">
        <v>1067</v>
      </c>
      <c r="G724" s="335"/>
    </row>
    <row r="725" spans="2:7" ht="22.5" customHeight="1" x14ac:dyDescent="0.35">
      <c r="B725" s="196" t="s">
        <v>1055</v>
      </c>
      <c r="C725" s="194" t="s">
        <v>14</v>
      </c>
      <c r="D725" s="194">
        <v>5000000</v>
      </c>
      <c r="E725" s="194" t="s">
        <v>70</v>
      </c>
      <c r="F725" s="334" t="s">
        <v>533</v>
      </c>
      <c r="G725" s="335"/>
    </row>
    <row r="726" spans="2:7" ht="22.5" customHeight="1" x14ac:dyDescent="0.35">
      <c r="B726" s="196" t="s">
        <v>1085</v>
      </c>
      <c r="C726" s="194" t="s">
        <v>14</v>
      </c>
      <c r="D726" s="194">
        <v>5000000</v>
      </c>
      <c r="E726" s="194" t="s">
        <v>70</v>
      </c>
      <c r="F726" s="334" t="s">
        <v>533</v>
      </c>
      <c r="G726" s="335"/>
    </row>
    <row r="727" spans="2:7" ht="22.5" customHeight="1" x14ac:dyDescent="0.35">
      <c r="B727" s="196" t="s">
        <v>1103</v>
      </c>
      <c r="C727" s="194"/>
      <c r="D727" s="194">
        <v>100000</v>
      </c>
      <c r="E727" s="194" t="s">
        <v>70</v>
      </c>
      <c r="F727" s="334" t="s">
        <v>533</v>
      </c>
      <c r="G727" s="335"/>
    </row>
    <row r="728" spans="2:7" ht="22.5" customHeight="1" x14ac:dyDescent="0.35">
      <c r="B728" s="196" t="s">
        <v>1153</v>
      </c>
      <c r="C728" s="194" t="s">
        <v>14</v>
      </c>
      <c r="D728" s="194">
        <v>800000</v>
      </c>
      <c r="E728" s="194" t="s">
        <v>750</v>
      </c>
      <c r="F728" s="334" t="s">
        <v>1022</v>
      </c>
      <c r="G728" s="335"/>
    </row>
    <row r="729" spans="2:7" ht="22.5" customHeight="1" x14ac:dyDescent="0.35">
      <c r="B729" s="196"/>
      <c r="C729" s="194"/>
      <c r="D729" s="194"/>
      <c r="E729" s="194"/>
      <c r="F729" s="334"/>
      <c r="G729" s="335"/>
    </row>
    <row r="730" spans="2:7" ht="22.5" customHeight="1" thickBot="1" x14ac:dyDescent="0.4">
      <c r="B730" s="196"/>
      <c r="C730" s="194"/>
      <c r="D730" s="194"/>
      <c r="E730" s="194"/>
      <c r="F730" s="334"/>
      <c r="G730" s="335"/>
    </row>
    <row r="731" spans="2:7" customFormat="1" ht="15" thickBot="1" x14ac:dyDescent="0.4">
      <c r="B731" s="338" t="s">
        <v>198</v>
      </c>
      <c r="C731" s="339"/>
      <c r="D731" s="274">
        <f>SUM(D718:D730)</f>
        <v>32680000</v>
      </c>
      <c r="E731" s="274"/>
      <c r="F731" s="336"/>
      <c r="G731" s="337"/>
    </row>
    <row r="732" spans="2:7" s="13" customFormat="1" ht="23" customHeight="1" thickBot="1" x14ac:dyDescent="0.4">
      <c r="B732" s="340" t="s">
        <v>705</v>
      </c>
      <c r="C732" s="341"/>
      <c r="D732" s="229">
        <f>+D731-D716</f>
        <v>-178200</v>
      </c>
      <c r="E732" s="229"/>
      <c r="F732" s="342"/>
      <c r="G732" s="343"/>
    </row>
    <row r="733" spans="2:7" customFormat="1" ht="23" customHeight="1" x14ac:dyDescent="0.35">
      <c r="D733" s="301"/>
      <c r="E733" s="301"/>
      <c r="G733" s="4"/>
    </row>
    <row r="734" spans="2:7" customFormat="1" x14ac:dyDescent="0.35">
      <c r="D734" s="301"/>
      <c r="E734" s="301"/>
      <c r="G734" s="4"/>
    </row>
    <row r="737" spans="2:7" ht="15" thickBot="1" x14ac:dyDescent="0.4"/>
    <row r="738" spans="2:7" x14ac:dyDescent="0.35">
      <c r="B738" s="324" t="s">
        <v>1406</v>
      </c>
      <c r="C738" s="325" t="s">
        <v>14</v>
      </c>
      <c r="D738" s="328">
        <v>711000</v>
      </c>
      <c r="E738" s="328" t="s">
        <v>1436</v>
      </c>
      <c r="F738" s="378" t="s">
        <v>1441</v>
      </c>
      <c r="G738" s="327" t="s">
        <v>1437</v>
      </c>
    </row>
    <row r="739" spans="2:7" x14ac:dyDescent="0.35">
      <c r="B739" s="14" t="s">
        <v>1406</v>
      </c>
      <c r="C739" s="15" t="s">
        <v>14</v>
      </c>
      <c r="D739" s="198">
        <v>226000</v>
      </c>
      <c r="E739" s="198" t="s">
        <v>1436</v>
      </c>
      <c r="F739" s="372"/>
      <c r="G739" s="249" t="s">
        <v>1256</v>
      </c>
    </row>
    <row r="740" spans="2:7" ht="29" x14ac:dyDescent="0.35">
      <c r="B740" s="14" t="s">
        <v>1406</v>
      </c>
      <c r="C740" s="15" t="s">
        <v>14</v>
      </c>
      <c r="D740" s="198">
        <v>253000</v>
      </c>
      <c r="E740" s="198" t="s">
        <v>1436</v>
      </c>
      <c r="F740" s="372"/>
      <c r="G740" s="249" t="s">
        <v>1438</v>
      </c>
    </row>
    <row r="741" spans="2:7" x14ac:dyDescent="0.35">
      <c r="B741" s="14" t="s">
        <v>1406</v>
      </c>
      <c r="C741" s="15" t="s">
        <v>14</v>
      </c>
      <c r="D741" s="198">
        <v>150000</v>
      </c>
      <c r="E741" s="198" t="s">
        <v>1436</v>
      </c>
      <c r="F741" s="372"/>
      <c r="G741" s="249" t="s">
        <v>1439</v>
      </c>
    </row>
    <row r="742" spans="2:7" ht="15" thickBot="1" x14ac:dyDescent="0.4">
      <c r="B742" s="239" t="s">
        <v>1406</v>
      </c>
      <c r="C742" s="240" t="s">
        <v>14</v>
      </c>
      <c r="D742" s="256">
        <v>60000</v>
      </c>
      <c r="E742" s="256" t="s">
        <v>1436</v>
      </c>
      <c r="F742" s="379"/>
      <c r="G742" s="258" t="s">
        <v>1440</v>
      </c>
    </row>
    <row r="743" spans="2:7" x14ac:dyDescent="0.35">
      <c r="B743"/>
      <c r="C743"/>
      <c r="D743"/>
      <c r="E743"/>
    </row>
    <row r="744" spans="2:7" x14ac:dyDescent="0.35">
      <c r="B744"/>
      <c r="C744"/>
      <c r="D744"/>
      <c r="E744"/>
    </row>
    <row r="745" spans="2:7" x14ac:dyDescent="0.35">
      <c r="B745"/>
      <c r="C745"/>
      <c r="D745"/>
      <c r="E745"/>
    </row>
    <row r="746" spans="2:7" x14ac:dyDescent="0.35">
      <c r="B746"/>
      <c r="C746"/>
      <c r="D746"/>
      <c r="E746"/>
    </row>
    <row r="747" spans="2:7" x14ac:dyDescent="0.35">
      <c r="B747"/>
      <c r="C747"/>
      <c r="D747"/>
      <c r="E747"/>
    </row>
    <row r="757" spans="3:5" x14ac:dyDescent="0.35">
      <c r="C757"/>
      <c r="D757"/>
      <c r="E757"/>
    </row>
    <row r="758" spans="3:5" x14ac:dyDescent="0.35">
      <c r="C758"/>
      <c r="D758"/>
      <c r="E758"/>
    </row>
    <row r="759" spans="3:5" x14ac:dyDescent="0.35">
      <c r="C759"/>
      <c r="D759"/>
      <c r="E759"/>
    </row>
    <row r="760" spans="3:5" x14ac:dyDescent="0.35">
      <c r="C760"/>
      <c r="D760"/>
      <c r="E760"/>
    </row>
    <row r="761" spans="3:5" x14ac:dyDescent="0.35">
      <c r="C761"/>
      <c r="D761"/>
      <c r="E761"/>
    </row>
    <row r="762" spans="3:5" x14ac:dyDescent="0.35">
      <c r="C762"/>
      <c r="D762"/>
      <c r="E762"/>
    </row>
    <row r="763" spans="3:5" x14ac:dyDescent="0.35">
      <c r="C763"/>
      <c r="D763"/>
      <c r="E763"/>
    </row>
    <row r="764" spans="3:5" x14ac:dyDescent="0.35">
      <c r="C764"/>
      <c r="D764"/>
      <c r="E764"/>
    </row>
    <row r="765" spans="3:5" x14ac:dyDescent="0.35">
      <c r="C765"/>
      <c r="D765"/>
      <c r="E765"/>
    </row>
    <row r="766" spans="3:5" x14ac:dyDescent="0.35">
      <c r="C766"/>
      <c r="D766"/>
      <c r="E766"/>
    </row>
    <row r="767" spans="3:5" x14ac:dyDescent="0.35">
      <c r="C767"/>
      <c r="D767"/>
      <c r="E767"/>
    </row>
    <row r="768" spans="3:5" x14ac:dyDescent="0.35">
      <c r="C768"/>
      <c r="D768"/>
      <c r="E768"/>
    </row>
    <row r="769" spans="3:5" x14ac:dyDescent="0.35">
      <c r="C769"/>
      <c r="D769"/>
      <c r="E769"/>
    </row>
    <row r="777" spans="3:5" ht="15" thickBot="1" x14ac:dyDescent="0.4"/>
    <row r="778" spans="3:5" x14ac:dyDescent="0.35">
      <c r="C778" s="317" t="s">
        <v>1080</v>
      </c>
      <c r="D778" s="237">
        <v>120000</v>
      </c>
    </row>
    <row r="779" spans="3:5" x14ac:dyDescent="0.35">
      <c r="C779" s="318" t="s">
        <v>1081</v>
      </c>
      <c r="D779" s="238">
        <v>120000</v>
      </c>
    </row>
    <row r="780" spans="3:5" x14ac:dyDescent="0.35">
      <c r="C780" s="318" t="s">
        <v>1082</v>
      </c>
      <c r="D780" s="238">
        <v>120000</v>
      </c>
    </row>
    <row r="781" spans="3:5" x14ac:dyDescent="0.35">
      <c r="C781" s="318" t="s">
        <v>1083</v>
      </c>
      <c r="D781" s="238">
        <v>120000</v>
      </c>
    </row>
    <row r="782" spans="3:5" x14ac:dyDescent="0.35">
      <c r="C782" s="318" t="s">
        <v>1084</v>
      </c>
      <c r="D782" s="238">
        <v>120000</v>
      </c>
    </row>
    <row r="783" spans="3:5" ht="15" thickBot="1" x14ac:dyDescent="0.4">
      <c r="C783" s="319"/>
      <c r="D783" s="16"/>
    </row>
    <row r="784" spans="3:5" ht="15" thickBot="1" x14ac:dyDescent="0.4">
      <c r="C784" s="320" t="s">
        <v>170</v>
      </c>
      <c r="D784" s="12">
        <f>SUM(D778:D783)</f>
        <v>600000</v>
      </c>
    </row>
    <row r="787" spans="3:3" x14ac:dyDescent="0.35">
      <c r="C787" s="316"/>
    </row>
    <row r="788" spans="3:3" x14ac:dyDescent="0.35">
      <c r="C788" s="316"/>
    </row>
  </sheetData>
  <mergeCells count="95">
    <mergeCell ref="F645:F649"/>
    <mergeCell ref="F738:F742"/>
    <mergeCell ref="B716:C716"/>
    <mergeCell ref="F728:G728"/>
    <mergeCell ref="F717:G717"/>
    <mergeCell ref="B717:C717"/>
    <mergeCell ref="F719:G719"/>
    <mergeCell ref="F726:G726"/>
    <mergeCell ref="F727:G727"/>
    <mergeCell ref="F724:G724"/>
    <mergeCell ref="F720:G720"/>
    <mergeCell ref="F722:G722"/>
    <mergeCell ref="F725:G725"/>
    <mergeCell ref="F721:G721"/>
    <mergeCell ref="F723:G723"/>
    <mergeCell ref="F694:G694"/>
    <mergeCell ref="F695:G695"/>
    <mergeCell ref="F696:G696"/>
    <mergeCell ref="F697:G697"/>
    <mergeCell ref="F698:G698"/>
    <mergeCell ref="B680:D680"/>
    <mergeCell ref="B679:D679"/>
    <mergeCell ref="B685:D685"/>
    <mergeCell ref="B682:D682"/>
    <mergeCell ref="B684:D684"/>
    <mergeCell ref="B681:D681"/>
    <mergeCell ref="B143:G143"/>
    <mergeCell ref="B381:G381"/>
    <mergeCell ref="B322:G322"/>
    <mergeCell ref="G416:G419"/>
    <mergeCell ref="B678:D678"/>
    <mergeCell ref="G448:G449"/>
    <mergeCell ref="B281:G281"/>
    <mergeCell ref="B240:G240"/>
    <mergeCell ref="B252:C252"/>
    <mergeCell ref="B274:C274"/>
    <mergeCell ref="B276:C276"/>
    <mergeCell ref="G504:G505"/>
    <mergeCell ref="F537:F539"/>
    <mergeCell ref="G599:G604"/>
    <mergeCell ref="B185:G185"/>
    <mergeCell ref="G214:G217"/>
    <mergeCell ref="B99:C99"/>
    <mergeCell ref="B113:C113"/>
    <mergeCell ref="B138:C138"/>
    <mergeCell ref="B115:C115"/>
    <mergeCell ref="B137:C137"/>
    <mergeCell ref="B118:G118"/>
    <mergeCell ref="B128:C128"/>
    <mergeCell ref="B136:C136"/>
    <mergeCell ref="B2:G2"/>
    <mergeCell ref="B28:C28"/>
    <mergeCell ref="B49:G49"/>
    <mergeCell ref="B62:C62"/>
    <mergeCell ref="B90:G90"/>
    <mergeCell ref="B33:G33"/>
    <mergeCell ref="B45:C45"/>
    <mergeCell ref="B46:C46"/>
    <mergeCell ref="B47:C47"/>
    <mergeCell ref="B81:C81"/>
    <mergeCell ref="B80:C80"/>
    <mergeCell ref="B82:C82"/>
    <mergeCell ref="H359:H363"/>
    <mergeCell ref="F714:G714"/>
    <mergeCell ref="F715:G715"/>
    <mergeCell ref="F707:G707"/>
    <mergeCell ref="F706:G706"/>
    <mergeCell ref="B690:G690"/>
    <mergeCell ref="F691:G691"/>
    <mergeCell ref="F692:G692"/>
    <mergeCell ref="F693:G693"/>
    <mergeCell ref="F704:G704"/>
    <mergeCell ref="F708:G708"/>
    <mergeCell ref="B683:D683"/>
    <mergeCell ref="F702:G702"/>
    <mergeCell ref="F705:G705"/>
    <mergeCell ref="F516:F517"/>
    <mergeCell ref="G516:G517"/>
    <mergeCell ref="F730:G730"/>
    <mergeCell ref="F731:G731"/>
    <mergeCell ref="B731:C731"/>
    <mergeCell ref="B732:C732"/>
    <mergeCell ref="F732:G732"/>
    <mergeCell ref="F729:G729"/>
    <mergeCell ref="F699:G699"/>
    <mergeCell ref="F700:G700"/>
    <mergeCell ref="F701:G701"/>
    <mergeCell ref="F716:G716"/>
    <mergeCell ref="F713:G713"/>
    <mergeCell ref="F711:G711"/>
    <mergeCell ref="F712:G712"/>
    <mergeCell ref="F710:G710"/>
    <mergeCell ref="F709:G709"/>
    <mergeCell ref="F703:G703"/>
    <mergeCell ref="F718:G718"/>
  </mergeCells>
  <printOptions horizontalCentered="1"/>
  <pageMargins left="0.25" right="0.25" top="0.5" bottom="0.5" header="0.3" footer="0.3"/>
  <pageSetup paperSize="9" scale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306"/>
  <sheetViews>
    <sheetView topLeftCell="A254" zoomScale="85" zoomScaleNormal="85" workbookViewId="0">
      <selection activeCell="D241" sqref="D241:D245"/>
    </sheetView>
  </sheetViews>
  <sheetFormatPr defaultColWidth="8.90625" defaultRowHeight="14.5" x14ac:dyDescent="0.35"/>
  <cols>
    <col min="1" max="1" width="8.90625" style="115"/>
    <col min="2" max="2" width="14" style="115" customWidth="1"/>
    <col min="3" max="3" width="9.81640625" style="115" customWidth="1"/>
    <col min="4" max="4" width="13.36328125" style="163" customWidth="1"/>
    <col min="5" max="5" width="7.81640625" style="115" bestFit="1" customWidth="1"/>
    <col min="6" max="6" width="21.54296875" style="115" bestFit="1" customWidth="1"/>
    <col min="7" max="7" width="51.453125" style="115" bestFit="1" customWidth="1"/>
    <col min="8" max="8" width="24.08984375" style="115" bestFit="1" customWidth="1"/>
    <col min="9" max="11" width="8.90625" style="115"/>
    <col min="12" max="12" width="8.90625" style="163" customWidth="1"/>
    <col min="13" max="13" width="14.453125" style="163" customWidth="1"/>
    <col min="14" max="14" width="14.90625" style="163" bestFit="1" customWidth="1"/>
    <col min="15" max="16384" width="8.90625" style="115"/>
  </cols>
  <sheetData>
    <row r="1" spans="2:14" ht="21.5" thickBot="1" x14ac:dyDescent="0.4">
      <c r="B1" s="423" t="s">
        <v>421</v>
      </c>
      <c r="C1" s="424"/>
      <c r="D1" s="424"/>
      <c r="E1" s="424"/>
      <c r="F1" s="424"/>
      <c r="G1" s="424"/>
      <c r="H1" s="425"/>
    </row>
    <row r="2" spans="2:14" ht="29.5" thickBot="1" x14ac:dyDescent="0.4">
      <c r="B2" s="125" t="s">
        <v>0</v>
      </c>
      <c r="C2" s="126" t="s">
        <v>13</v>
      </c>
      <c r="D2" s="126" t="s">
        <v>1</v>
      </c>
      <c r="E2" s="126" t="s">
        <v>428</v>
      </c>
      <c r="F2" s="126" t="s">
        <v>10</v>
      </c>
      <c r="G2" s="126" t="s">
        <v>2</v>
      </c>
      <c r="H2" s="127" t="s">
        <v>6</v>
      </c>
    </row>
    <row r="3" spans="2:14" x14ac:dyDescent="0.35">
      <c r="B3" s="110"/>
      <c r="C3" s="72"/>
      <c r="D3" s="72"/>
      <c r="E3" s="72"/>
      <c r="F3" s="72"/>
      <c r="G3" s="82"/>
      <c r="H3" s="95"/>
    </row>
    <row r="4" spans="2:14" x14ac:dyDescent="0.35">
      <c r="B4" s="110"/>
      <c r="C4" s="72" t="s">
        <v>136</v>
      </c>
      <c r="D4" s="72" t="s">
        <v>419</v>
      </c>
      <c r="E4" s="72"/>
      <c r="F4" s="72">
        <v>6.86</v>
      </c>
      <c r="G4" s="82" t="s">
        <v>462</v>
      </c>
      <c r="H4" s="95"/>
    </row>
    <row r="5" spans="2:14" x14ac:dyDescent="0.35">
      <c r="B5" s="110"/>
      <c r="C5" s="72"/>
      <c r="D5" s="72"/>
      <c r="E5" s="72"/>
      <c r="F5" s="72"/>
      <c r="G5" s="82"/>
      <c r="H5" s="95"/>
    </row>
    <row r="6" spans="2:14" ht="15" thickBot="1" x14ac:dyDescent="0.4">
      <c r="B6" s="110"/>
      <c r="C6" s="72"/>
      <c r="D6" s="72" t="s">
        <v>170</v>
      </c>
      <c r="E6" s="72"/>
      <c r="F6" s="72">
        <f>SUM(F4:F5)</f>
        <v>6.86</v>
      </c>
      <c r="G6" s="82"/>
      <c r="H6" s="95"/>
    </row>
    <row r="7" spans="2:14" ht="29.5" thickBot="1" x14ac:dyDescent="0.4">
      <c r="B7" s="110"/>
      <c r="C7" s="159" t="s">
        <v>44</v>
      </c>
      <c r="D7" s="72">
        <v>294000</v>
      </c>
      <c r="E7" s="72"/>
      <c r="F7" s="72"/>
      <c r="G7" s="82"/>
      <c r="H7" s="95"/>
      <c r="L7" s="164" t="s">
        <v>0</v>
      </c>
      <c r="M7" s="165" t="s">
        <v>1</v>
      </c>
      <c r="N7" s="175" t="s">
        <v>2</v>
      </c>
    </row>
    <row r="8" spans="2:14" x14ac:dyDescent="0.35">
      <c r="B8" s="110" t="s">
        <v>463</v>
      </c>
      <c r="C8" s="72" t="s">
        <v>14</v>
      </c>
      <c r="D8" s="72">
        <v>2500000</v>
      </c>
      <c r="E8" s="72"/>
      <c r="F8" s="72"/>
      <c r="G8" s="82"/>
      <c r="H8" s="95"/>
      <c r="L8" s="166" t="s">
        <v>480</v>
      </c>
      <c r="M8" s="167">
        <v>2000000</v>
      </c>
      <c r="N8" s="176"/>
    </row>
    <row r="9" spans="2:14" x14ac:dyDescent="0.35">
      <c r="B9" s="110"/>
      <c r="C9" s="72"/>
      <c r="D9" s="72"/>
      <c r="E9" s="72"/>
      <c r="F9" s="72"/>
      <c r="G9" s="82"/>
      <c r="H9" s="95"/>
      <c r="L9" s="168" t="s">
        <v>483</v>
      </c>
      <c r="M9" s="169">
        <v>1000000</v>
      </c>
      <c r="N9" s="177"/>
    </row>
    <row r="10" spans="2:14" ht="15" thickBot="1" x14ac:dyDescent="0.4">
      <c r="B10" s="110"/>
      <c r="C10" s="72"/>
      <c r="D10" s="72"/>
      <c r="E10" s="72"/>
      <c r="F10" s="72"/>
      <c r="G10" s="82"/>
      <c r="H10" s="95"/>
      <c r="L10" s="168" t="s">
        <v>481</v>
      </c>
      <c r="M10" s="169">
        <v>100000</v>
      </c>
      <c r="N10" s="177" t="s">
        <v>482</v>
      </c>
    </row>
    <row r="11" spans="2:14" ht="15" thickBot="1" x14ac:dyDescent="0.4">
      <c r="B11" s="419" t="s">
        <v>15</v>
      </c>
      <c r="C11" s="420"/>
      <c r="D11" s="118">
        <f>SUM(D3:D10)</f>
        <v>2794000</v>
      </c>
      <c r="E11" s="118"/>
      <c r="F11" s="118"/>
      <c r="G11" s="119"/>
      <c r="H11" s="120"/>
      <c r="L11" s="170"/>
      <c r="M11" s="171"/>
      <c r="N11" s="178"/>
    </row>
    <row r="12" spans="2:14" ht="15" thickBot="1" x14ac:dyDescent="0.4">
      <c r="B12" s="110"/>
      <c r="C12" s="72"/>
      <c r="D12" s="72"/>
      <c r="E12" s="72"/>
      <c r="F12" s="72"/>
      <c r="G12" s="82"/>
      <c r="H12" s="95"/>
      <c r="L12" s="164"/>
      <c r="M12" s="165">
        <f>SUM(M8:M11)</f>
        <v>3100000</v>
      </c>
      <c r="N12" s="175"/>
    </row>
    <row r="13" spans="2:14" x14ac:dyDescent="0.35">
      <c r="B13" s="110" t="s">
        <v>47</v>
      </c>
      <c r="C13" s="72" t="s">
        <v>14</v>
      </c>
      <c r="D13" s="72">
        <f>103000+5000</f>
        <v>108000</v>
      </c>
      <c r="E13" s="136">
        <v>1.5E-3</v>
      </c>
      <c r="F13" s="72" t="s">
        <v>464</v>
      </c>
      <c r="G13" s="82" t="s">
        <v>450</v>
      </c>
      <c r="H13" s="95"/>
    </row>
    <row r="14" spans="2:14" x14ac:dyDescent="0.35">
      <c r="B14" s="110" t="s">
        <v>47</v>
      </c>
      <c r="C14" s="72" t="s">
        <v>14</v>
      </c>
      <c r="D14" s="72">
        <v>450000</v>
      </c>
      <c r="E14" s="136">
        <v>6.4999999999999997E-3</v>
      </c>
      <c r="F14" s="72" t="s">
        <v>464</v>
      </c>
      <c r="G14" s="82" t="s">
        <v>432</v>
      </c>
      <c r="H14" s="95"/>
    </row>
    <row r="15" spans="2:14" x14ac:dyDescent="0.35">
      <c r="B15" s="110" t="s">
        <v>463</v>
      </c>
      <c r="C15" s="72" t="s">
        <v>14</v>
      </c>
      <c r="D15" s="72">
        <f>275000+25000</f>
        <v>300000</v>
      </c>
      <c r="E15" s="136">
        <v>4.0000000000000001E-3</v>
      </c>
      <c r="F15" s="72" t="s">
        <v>464</v>
      </c>
      <c r="G15" s="82" t="s">
        <v>434</v>
      </c>
      <c r="H15" s="95"/>
    </row>
    <row r="16" spans="2:14" x14ac:dyDescent="0.35">
      <c r="B16" s="110" t="s">
        <v>465</v>
      </c>
      <c r="C16" s="72" t="s">
        <v>14</v>
      </c>
      <c r="D16" s="72">
        <v>1550000</v>
      </c>
      <c r="E16" s="136">
        <v>7.0000000000000001E-3</v>
      </c>
      <c r="F16" s="72" t="s">
        <v>466</v>
      </c>
      <c r="G16" s="82" t="s">
        <v>467</v>
      </c>
      <c r="H16" s="95"/>
    </row>
    <row r="17" spans="2:14" x14ac:dyDescent="0.35">
      <c r="B17" s="110" t="s">
        <v>463</v>
      </c>
      <c r="C17" s="72" t="s">
        <v>14</v>
      </c>
      <c r="D17" s="72">
        <v>250000</v>
      </c>
      <c r="E17" s="136"/>
      <c r="F17" s="72" t="s">
        <v>469</v>
      </c>
      <c r="G17" s="82" t="s">
        <v>468</v>
      </c>
      <c r="H17" s="95"/>
    </row>
    <row r="18" spans="2:14" x14ac:dyDescent="0.35">
      <c r="B18" s="110" t="s">
        <v>125</v>
      </c>
      <c r="C18" s="72" t="s">
        <v>14</v>
      </c>
      <c r="D18" s="72">
        <v>16000</v>
      </c>
      <c r="E18" s="136"/>
      <c r="F18" s="72" t="s">
        <v>470</v>
      </c>
      <c r="G18" s="82" t="s">
        <v>471</v>
      </c>
      <c r="H18" s="95"/>
    </row>
    <row r="19" spans="2:14" x14ac:dyDescent="0.35">
      <c r="B19" s="110" t="s">
        <v>124</v>
      </c>
      <c r="C19" s="72" t="s">
        <v>14</v>
      </c>
      <c r="D19" s="72">
        <v>21000</v>
      </c>
      <c r="E19" s="136"/>
      <c r="F19" s="72" t="s">
        <v>470</v>
      </c>
      <c r="G19" s="82" t="s">
        <v>472</v>
      </c>
      <c r="H19" s="95"/>
    </row>
    <row r="20" spans="2:14" ht="15" thickBot="1" x14ac:dyDescent="0.4">
      <c r="B20" s="110"/>
      <c r="C20" s="72"/>
      <c r="D20" s="72"/>
      <c r="E20" s="136"/>
      <c r="F20" s="72"/>
      <c r="G20" s="82"/>
      <c r="H20" s="95"/>
    </row>
    <row r="21" spans="2:14" s="158" customFormat="1" ht="16" thickBot="1" x14ac:dyDescent="0.4">
      <c r="B21" s="426" t="s">
        <v>24</v>
      </c>
      <c r="C21" s="427"/>
      <c r="D21" s="155">
        <f>SUM(D13:D20)</f>
        <v>2695000</v>
      </c>
      <c r="E21" s="155"/>
      <c r="F21" s="155"/>
      <c r="G21" s="156"/>
      <c r="H21" s="157"/>
      <c r="L21" s="172"/>
      <c r="M21" s="172"/>
      <c r="N21" s="172"/>
    </row>
    <row r="22" spans="2:14" ht="15" thickBot="1" x14ac:dyDescent="0.4">
      <c r="B22" s="412"/>
      <c r="C22" s="413"/>
      <c r="D22" s="72"/>
      <c r="E22" s="72"/>
      <c r="F22" s="72"/>
      <c r="G22" s="82"/>
      <c r="H22" s="95"/>
    </row>
    <row r="23" spans="2:14" s="124" customFormat="1" ht="19" thickBot="1" x14ac:dyDescent="0.4">
      <c r="B23" s="428" t="s">
        <v>420</v>
      </c>
      <c r="C23" s="429"/>
      <c r="D23" s="121">
        <f>+D11-D21</f>
        <v>99000</v>
      </c>
      <c r="E23" s="121"/>
      <c r="F23" s="121"/>
      <c r="G23" s="122"/>
      <c r="H23" s="123"/>
      <c r="L23" s="173"/>
      <c r="M23" s="173"/>
      <c r="N23" s="173"/>
    </row>
    <row r="29" spans="2:14" ht="15" thickBot="1" x14ac:dyDescent="0.4"/>
    <row r="30" spans="2:14" ht="21.5" thickBot="1" x14ac:dyDescent="0.4">
      <c r="B30" s="423" t="s">
        <v>421</v>
      </c>
      <c r="C30" s="424"/>
      <c r="D30" s="424"/>
      <c r="E30" s="424"/>
      <c r="F30" s="424"/>
      <c r="G30" s="424"/>
      <c r="H30" s="425"/>
    </row>
    <row r="31" spans="2:14" ht="29.5" thickBot="1" x14ac:dyDescent="0.4">
      <c r="B31" s="125" t="s">
        <v>0</v>
      </c>
      <c r="C31" s="126" t="s">
        <v>13</v>
      </c>
      <c r="D31" s="126" t="s">
        <v>1</v>
      </c>
      <c r="E31" s="126" t="s">
        <v>428</v>
      </c>
      <c r="F31" s="126" t="s">
        <v>10</v>
      </c>
      <c r="G31" s="126" t="s">
        <v>2</v>
      </c>
      <c r="H31" s="127" t="s">
        <v>6</v>
      </c>
    </row>
    <row r="32" spans="2:14" x14ac:dyDescent="0.35">
      <c r="B32" s="110"/>
      <c r="C32" s="72"/>
      <c r="D32" s="72"/>
      <c r="E32" s="72"/>
      <c r="F32" s="72"/>
      <c r="G32" s="82"/>
      <c r="H32" s="95"/>
    </row>
    <row r="33" spans="2:14" hidden="1" x14ac:dyDescent="0.35">
      <c r="B33" s="110"/>
      <c r="C33" s="72" t="s">
        <v>136</v>
      </c>
      <c r="D33" s="72" t="s">
        <v>419</v>
      </c>
      <c r="E33" s="72"/>
      <c r="F33" s="72">
        <v>16.91</v>
      </c>
      <c r="G33" s="82" t="s">
        <v>422</v>
      </c>
      <c r="H33" s="95"/>
    </row>
    <row r="34" spans="2:14" hidden="1" x14ac:dyDescent="0.35">
      <c r="B34" s="110"/>
      <c r="C34" s="72" t="s">
        <v>136</v>
      </c>
      <c r="D34" s="72" t="s">
        <v>419</v>
      </c>
      <c r="E34" s="72"/>
      <c r="F34" s="72">
        <v>14.93</v>
      </c>
      <c r="G34" s="82" t="s">
        <v>423</v>
      </c>
      <c r="H34" s="95"/>
    </row>
    <row r="35" spans="2:14" hidden="1" x14ac:dyDescent="0.35">
      <c r="B35" s="110"/>
      <c r="C35" s="72" t="s">
        <v>136</v>
      </c>
      <c r="D35" s="72" t="s">
        <v>419</v>
      </c>
      <c r="E35" s="72"/>
      <c r="F35" s="72">
        <v>0.79</v>
      </c>
      <c r="G35" s="82" t="s">
        <v>424</v>
      </c>
      <c r="H35" s="95"/>
    </row>
    <row r="36" spans="2:14" hidden="1" x14ac:dyDescent="0.35">
      <c r="B36" s="110"/>
      <c r="C36" s="72" t="s">
        <v>136</v>
      </c>
      <c r="D36" s="72" t="s">
        <v>419</v>
      </c>
      <c r="E36" s="72"/>
      <c r="F36" s="72">
        <v>0.95</v>
      </c>
      <c r="G36" s="82" t="s">
        <v>425</v>
      </c>
      <c r="H36" s="95"/>
    </row>
    <row r="37" spans="2:14" hidden="1" x14ac:dyDescent="0.35">
      <c r="B37" s="110"/>
      <c r="C37" s="72"/>
      <c r="D37" s="72"/>
      <c r="E37" s="72"/>
      <c r="F37" s="72"/>
      <c r="G37" s="82"/>
      <c r="H37" s="95"/>
    </row>
    <row r="38" spans="2:14" hidden="1" x14ac:dyDescent="0.35">
      <c r="B38" s="110"/>
      <c r="C38" s="72"/>
      <c r="D38" s="72" t="s">
        <v>170</v>
      </c>
      <c r="E38" s="72"/>
      <c r="F38" s="72">
        <f>SUM(F33:F37)</f>
        <v>33.580000000000005</v>
      </c>
      <c r="G38" s="82"/>
      <c r="H38" s="95"/>
    </row>
    <row r="39" spans="2:14" x14ac:dyDescent="0.35">
      <c r="B39" s="110"/>
      <c r="C39" s="72" t="s">
        <v>444</v>
      </c>
      <c r="D39" s="72">
        <v>99000</v>
      </c>
      <c r="E39" s="72"/>
      <c r="F39" s="72"/>
      <c r="G39" s="82"/>
      <c r="H39" s="95"/>
    </row>
    <row r="40" spans="2:14" x14ac:dyDescent="0.35">
      <c r="B40" s="110" t="s">
        <v>241</v>
      </c>
      <c r="C40" s="72" t="s">
        <v>14</v>
      </c>
      <c r="D40" s="72">
        <v>1700000</v>
      </c>
      <c r="E40" s="72"/>
      <c r="F40" s="72"/>
      <c r="G40" s="82" t="s">
        <v>455</v>
      </c>
      <c r="H40" s="95"/>
    </row>
    <row r="41" spans="2:14" x14ac:dyDescent="0.35">
      <c r="B41" s="110" t="s">
        <v>292</v>
      </c>
      <c r="C41" s="72" t="s">
        <v>14</v>
      </c>
      <c r="D41" s="72">
        <v>3320000</v>
      </c>
      <c r="E41" s="72"/>
      <c r="F41" s="72"/>
      <c r="G41" s="82" t="s">
        <v>454</v>
      </c>
      <c r="H41" s="95"/>
    </row>
    <row r="42" spans="2:14" x14ac:dyDescent="0.35">
      <c r="B42" s="110" t="s">
        <v>307</v>
      </c>
      <c r="C42" s="72" t="s">
        <v>14</v>
      </c>
      <c r="D42" s="72">
        <v>4180000</v>
      </c>
      <c r="E42" s="72"/>
      <c r="F42" s="72"/>
      <c r="G42" s="82" t="s">
        <v>454</v>
      </c>
      <c r="H42" s="95"/>
    </row>
    <row r="43" spans="2:14" x14ac:dyDescent="0.35">
      <c r="B43" s="110" t="s">
        <v>441</v>
      </c>
      <c r="C43" s="72" t="s">
        <v>14</v>
      </c>
      <c r="D43" s="72">
        <v>1500000</v>
      </c>
      <c r="E43" s="72"/>
      <c r="F43" s="72"/>
      <c r="G43" s="82" t="s">
        <v>454</v>
      </c>
      <c r="H43" s="95"/>
    </row>
    <row r="44" spans="2:14" x14ac:dyDescent="0.35">
      <c r="B44" s="110" t="s">
        <v>350</v>
      </c>
      <c r="C44" s="72" t="s">
        <v>14</v>
      </c>
      <c r="D44" s="72">
        <v>561570</v>
      </c>
      <c r="E44" s="72"/>
      <c r="F44" s="72"/>
      <c r="G44" s="82" t="s">
        <v>454</v>
      </c>
      <c r="H44" s="95"/>
    </row>
    <row r="45" spans="2:14" x14ac:dyDescent="0.35">
      <c r="B45" s="110"/>
      <c r="C45" s="72"/>
      <c r="D45" s="72"/>
      <c r="E45" s="72"/>
      <c r="F45" s="72"/>
      <c r="G45" s="82"/>
      <c r="H45" s="95"/>
    </row>
    <row r="46" spans="2:14" ht="15" thickBot="1" x14ac:dyDescent="0.4">
      <c r="B46" s="110"/>
      <c r="C46" s="72"/>
      <c r="D46" s="72"/>
      <c r="E46" s="72"/>
      <c r="F46" s="72"/>
      <c r="G46" s="82"/>
      <c r="H46" s="95"/>
    </row>
    <row r="47" spans="2:14" s="124" customFormat="1" ht="15" thickBot="1" x14ac:dyDescent="0.4">
      <c r="B47" s="419" t="s">
        <v>15</v>
      </c>
      <c r="C47" s="420"/>
      <c r="D47" s="118">
        <f>SUM(D32:D46)</f>
        <v>11360570</v>
      </c>
      <c r="E47" s="118"/>
      <c r="F47" s="118"/>
      <c r="G47" s="119"/>
      <c r="H47" s="120"/>
      <c r="L47" s="173"/>
      <c r="M47" s="173"/>
      <c r="N47" s="173"/>
    </row>
    <row r="48" spans="2:14" x14ac:dyDescent="0.35">
      <c r="B48" s="110"/>
      <c r="C48" s="72"/>
      <c r="D48" s="72"/>
      <c r="E48" s="72"/>
      <c r="F48" s="72"/>
      <c r="G48" s="82"/>
      <c r="H48" s="95"/>
    </row>
    <row r="49" spans="2:8" x14ac:dyDescent="0.35">
      <c r="B49" s="110" t="s">
        <v>429</v>
      </c>
      <c r="C49" s="72" t="s">
        <v>14</v>
      </c>
      <c r="D49" s="72">
        <f>250000+5000</f>
        <v>255000</v>
      </c>
      <c r="E49" s="136">
        <v>1.5E-3</v>
      </c>
      <c r="F49" s="72" t="s">
        <v>431</v>
      </c>
      <c r="G49" s="82" t="s">
        <v>450</v>
      </c>
      <c r="H49" s="95"/>
    </row>
    <row r="50" spans="2:8" x14ac:dyDescent="0.35">
      <c r="B50" s="110" t="s">
        <v>307</v>
      </c>
      <c r="C50" s="72" t="s">
        <v>14</v>
      </c>
      <c r="D50" s="72">
        <v>1150000</v>
      </c>
      <c r="E50" s="136">
        <v>6.4999999999999997E-3</v>
      </c>
      <c r="F50" s="72" t="s">
        <v>431</v>
      </c>
      <c r="G50" s="82" t="s">
        <v>432</v>
      </c>
      <c r="H50" s="95"/>
    </row>
    <row r="51" spans="2:8" x14ac:dyDescent="0.35">
      <c r="B51" s="110" t="s">
        <v>307</v>
      </c>
      <c r="C51" s="72" t="s">
        <v>14</v>
      </c>
      <c r="D51" s="72">
        <v>285000</v>
      </c>
      <c r="E51" s="136">
        <v>4.0000000000000001E-3</v>
      </c>
      <c r="F51" s="72" t="s">
        <v>431</v>
      </c>
      <c r="G51" s="82" t="s">
        <v>433</v>
      </c>
      <c r="H51" s="95"/>
    </row>
    <row r="52" spans="2:8" x14ac:dyDescent="0.35">
      <c r="B52" s="110" t="s">
        <v>430</v>
      </c>
      <c r="C52" s="72" t="s">
        <v>14</v>
      </c>
      <c r="D52" s="72">
        <f>700000+10000</f>
        <v>710000</v>
      </c>
      <c r="E52" s="136">
        <v>4.0000000000000001E-3</v>
      </c>
      <c r="F52" s="72" t="s">
        <v>431</v>
      </c>
      <c r="G52" s="82" t="s">
        <v>434</v>
      </c>
      <c r="H52" s="95"/>
    </row>
    <row r="53" spans="2:8" x14ac:dyDescent="0.35">
      <c r="B53" s="110" t="s">
        <v>430</v>
      </c>
      <c r="C53" s="72" t="s">
        <v>14</v>
      </c>
      <c r="D53" s="72">
        <v>180000</v>
      </c>
      <c r="E53" s="136">
        <v>1E-3</v>
      </c>
      <c r="F53" s="72" t="s">
        <v>431</v>
      </c>
      <c r="G53" s="82" t="s">
        <v>435</v>
      </c>
      <c r="H53" s="95"/>
    </row>
    <row r="54" spans="2:8" x14ac:dyDescent="0.35">
      <c r="B54" s="110" t="s">
        <v>430</v>
      </c>
      <c r="C54" s="72" t="s">
        <v>14</v>
      </c>
      <c r="D54" s="72">
        <v>180000</v>
      </c>
      <c r="E54" s="136">
        <v>1E-3</v>
      </c>
      <c r="F54" s="72" t="s">
        <v>431</v>
      </c>
      <c r="G54" s="82" t="s">
        <v>436</v>
      </c>
      <c r="H54" s="95"/>
    </row>
    <row r="55" spans="2:8" x14ac:dyDescent="0.35">
      <c r="B55" s="110" t="s">
        <v>430</v>
      </c>
      <c r="C55" s="72" t="s">
        <v>14</v>
      </c>
      <c r="D55" s="72">
        <v>220000</v>
      </c>
      <c r="E55" s="137">
        <v>1.25E-3</v>
      </c>
      <c r="F55" s="72" t="s">
        <v>431</v>
      </c>
      <c r="G55" s="82" t="s">
        <v>437</v>
      </c>
      <c r="H55" s="95"/>
    </row>
    <row r="56" spans="2:8" x14ac:dyDescent="0.35">
      <c r="B56" s="110" t="s">
        <v>430</v>
      </c>
      <c r="C56" s="72" t="s">
        <v>14</v>
      </c>
      <c r="D56" s="72">
        <v>98000</v>
      </c>
      <c r="E56" s="137">
        <v>5.5000000000000003E-4</v>
      </c>
      <c r="F56" s="72" t="s">
        <v>431</v>
      </c>
      <c r="G56" s="82" t="s">
        <v>438</v>
      </c>
      <c r="H56" s="95"/>
    </row>
    <row r="57" spans="2:8" x14ac:dyDescent="0.35">
      <c r="B57" s="110" t="s">
        <v>430</v>
      </c>
      <c r="C57" s="72" t="s">
        <v>14</v>
      </c>
      <c r="D57" s="72">
        <v>90000</v>
      </c>
      <c r="E57" s="137">
        <v>5.0000000000000001E-4</v>
      </c>
      <c r="F57" s="72" t="s">
        <v>431</v>
      </c>
      <c r="G57" s="82" t="s">
        <v>439</v>
      </c>
      <c r="H57" s="95"/>
    </row>
    <row r="58" spans="2:8" x14ac:dyDescent="0.35">
      <c r="B58" s="110"/>
      <c r="C58" s="72"/>
      <c r="D58" s="72"/>
      <c r="E58" s="72"/>
      <c r="F58" s="72"/>
      <c r="G58" s="82"/>
      <c r="H58" s="95"/>
    </row>
    <row r="59" spans="2:8" x14ac:dyDescent="0.35">
      <c r="B59" s="110" t="s">
        <v>307</v>
      </c>
      <c r="C59" s="72" t="s">
        <v>14</v>
      </c>
      <c r="D59" s="72">
        <f>225000+5000</f>
        <v>230000</v>
      </c>
      <c r="E59" s="136">
        <v>1.5E-3</v>
      </c>
      <c r="F59" s="72" t="s">
        <v>442</v>
      </c>
      <c r="G59" s="82" t="s">
        <v>450</v>
      </c>
      <c r="H59" s="95"/>
    </row>
    <row r="60" spans="2:8" x14ac:dyDescent="0.35">
      <c r="B60" s="110" t="s">
        <v>307</v>
      </c>
      <c r="C60" s="72" t="s">
        <v>14</v>
      </c>
      <c r="D60" s="72">
        <v>975000</v>
      </c>
      <c r="E60" s="136">
        <v>6.4999999999999997E-3</v>
      </c>
      <c r="F60" s="72" t="s">
        <v>442</v>
      </c>
      <c r="G60" s="82" t="s">
        <v>432</v>
      </c>
      <c r="H60" s="95"/>
    </row>
    <row r="61" spans="2:8" x14ac:dyDescent="0.35">
      <c r="B61" s="110" t="s">
        <v>307</v>
      </c>
      <c r="C61" s="72" t="s">
        <v>14</v>
      </c>
      <c r="D61" s="72">
        <v>640000</v>
      </c>
      <c r="E61" s="136">
        <v>4.0000000000000001E-3</v>
      </c>
      <c r="F61" s="72" t="s">
        <v>442</v>
      </c>
      <c r="G61" s="82" t="s">
        <v>433</v>
      </c>
      <c r="H61" s="95"/>
    </row>
    <row r="62" spans="2:8" x14ac:dyDescent="0.35">
      <c r="B62" s="110" t="s">
        <v>307</v>
      </c>
      <c r="C62" s="72" t="s">
        <v>14</v>
      </c>
      <c r="D62" s="72">
        <v>600000</v>
      </c>
      <c r="E62" s="136">
        <v>4.0000000000000001E-3</v>
      </c>
      <c r="F62" s="72" t="s">
        <v>442</v>
      </c>
      <c r="G62" s="82" t="s">
        <v>434</v>
      </c>
      <c r="H62" s="95"/>
    </row>
    <row r="63" spans="2:8" x14ac:dyDescent="0.35">
      <c r="B63" s="110" t="s">
        <v>307</v>
      </c>
      <c r="C63" s="72" t="s">
        <v>14</v>
      </c>
      <c r="D63" s="72">
        <v>150000</v>
      </c>
      <c r="E63" s="136">
        <v>1E-3</v>
      </c>
      <c r="F63" s="72" t="s">
        <v>442</v>
      </c>
      <c r="G63" s="82" t="s">
        <v>435</v>
      </c>
      <c r="H63" s="95"/>
    </row>
    <row r="64" spans="2:8" x14ac:dyDescent="0.35">
      <c r="B64" s="110" t="s">
        <v>307</v>
      </c>
      <c r="C64" s="72" t="s">
        <v>14</v>
      </c>
      <c r="D64" s="72">
        <v>150000</v>
      </c>
      <c r="E64" s="136">
        <v>1E-3</v>
      </c>
      <c r="F64" s="72" t="s">
        <v>442</v>
      </c>
      <c r="G64" s="82" t="s">
        <v>436</v>
      </c>
      <c r="H64" s="95"/>
    </row>
    <row r="65" spans="2:14" x14ac:dyDescent="0.35">
      <c r="B65" s="110" t="s">
        <v>307</v>
      </c>
      <c r="C65" s="72" t="s">
        <v>14</v>
      </c>
      <c r="D65" s="72">
        <v>200000</v>
      </c>
      <c r="E65" s="137">
        <v>1.25E-3</v>
      </c>
      <c r="F65" s="72" t="s">
        <v>442</v>
      </c>
      <c r="G65" s="82" t="s">
        <v>437</v>
      </c>
      <c r="H65" s="95"/>
    </row>
    <row r="66" spans="2:14" x14ac:dyDescent="0.35">
      <c r="B66" s="110" t="s">
        <v>307</v>
      </c>
      <c r="C66" s="72" t="s">
        <v>14</v>
      </c>
      <c r="D66" s="72">
        <v>90000</v>
      </c>
      <c r="E66" s="137">
        <v>5.5000000000000003E-4</v>
      </c>
      <c r="F66" s="72" t="s">
        <v>442</v>
      </c>
      <c r="G66" s="82" t="s">
        <v>438</v>
      </c>
      <c r="H66" s="95"/>
    </row>
    <row r="67" spans="2:14" x14ac:dyDescent="0.35">
      <c r="B67" s="110" t="s">
        <v>307</v>
      </c>
      <c r="C67" s="72" t="s">
        <v>14</v>
      </c>
      <c r="D67" s="72">
        <v>80000</v>
      </c>
      <c r="E67" s="137">
        <v>5.0000000000000001E-4</v>
      </c>
      <c r="F67" s="72" t="s">
        <v>442</v>
      </c>
      <c r="G67" s="82" t="s">
        <v>439</v>
      </c>
      <c r="H67" s="95"/>
    </row>
    <row r="68" spans="2:14" ht="29" x14ac:dyDescent="0.35">
      <c r="B68" s="110" t="s">
        <v>440</v>
      </c>
      <c r="C68" s="72" t="s">
        <v>14</v>
      </c>
      <c r="D68" s="72">
        <v>1680000</v>
      </c>
      <c r="E68" s="136">
        <v>5.0000000000000001E-3</v>
      </c>
      <c r="F68" s="138" t="s">
        <v>443</v>
      </c>
      <c r="G68" s="76" t="s">
        <v>451</v>
      </c>
      <c r="H68" s="95"/>
    </row>
    <row r="69" spans="2:14" ht="29" x14ac:dyDescent="0.35">
      <c r="B69" s="110" t="s">
        <v>440</v>
      </c>
      <c r="C69" s="72" t="s">
        <v>14</v>
      </c>
      <c r="D69" s="72">
        <v>840000</v>
      </c>
      <c r="E69" s="136">
        <v>2.5000000000000001E-3</v>
      </c>
      <c r="F69" s="138" t="s">
        <v>443</v>
      </c>
      <c r="G69" s="76" t="s">
        <v>452</v>
      </c>
      <c r="H69" s="95"/>
    </row>
    <row r="70" spans="2:14" s="162" customFormat="1" ht="39.65" customHeight="1" x14ac:dyDescent="0.35">
      <c r="B70" s="160" t="s">
        <v>441</v>
      </c>
      <c r="C70" s="159" t="s">
        <v>14</v>
      </c>
      <c r="D70" s="159">
        <v>2000000</v>
      </c>
      <c r="E70" s="159"/>
      <c r="F70" s="159" t="s">
        <v>497</v>
      </c>
      <c r="G70" s="74" t="s">
        <v>453</v>
      </c>
      <c r="H70" s="161"/>
      <c r="L70" s="174"/>
      <c r="M70" s="174"/>
      <c r="N70" s="174"/>
    </row>
    <row r="71" spans="2:14" x14ac:dyDescent="0.35">
      <c r="B71" s="110"/>
      <c r="C71" s="72"/>
      <c r="D71" s="72"/>
      <c r="E71" s="72"/>
      <c r="F71" s="72"/>
      <c r="G71" s="76"/>
      <c r="H71" s="95"/>
      <c r="J71" s="115">
        <f>1562-148</f>
        <v>1414</v>
      </c>
    </row>
    <row r="72" spans="2:14" x14ac:dyDescent="0.35">
      <c r="B72" s="110" t="s">
        <v>350</v>
      </c>
      <c r="C72" s="72" t="s">
        <v>14</v>
      </c>
      <c r="D72" s="72">
        <v>430000</v>
      </c>
      <c r="E72" s="136">
        <v>6.4999999999999997E-3</v>
      </c>
      <c r="F72" s="72" t="s">
        <v>456</v>
      </c>
      <c r="G72" s="82" t="s">
        <v>432</v>
      </c>
      <c r="H72" s="95"/>
    </row>
    <row r="73" spans="2:14" x14ac:dyDescent="0.35">
      <c r="B73" s="110" t="s">
        <v>350</v>
      </c>
      <c r="C73" s="72" t="s">
        <v>14</v>
      </c>
      <c r="D73" s="72">
        <v>105000</v>
      </c>
      <c r="E73" s="136">
        <v>1.5E-3</v>
      </c>
      <c r="F73" s="72" t="s">
        <v>456</v>
      </c>
      <c r="G73" s="82" t="s">
        <v>450</v>
      </c>
      <c r="H73" s="95"/>
    </row>
    <row r="74" spans="2:14" x14ac:dyDescent="0.35">
      <c r="B74" s="110"/>
      <c r="C74" s="72"/>
      <c r="D74" s="72"/>
      <c r="E74" s="72"/>
      <c r="F74" s="72"/>
      <c r="G74" s="76"/>
      <c r="H74" s="95"/>
    </row>
    <row r="75" spans="2:14" x14ac:dyDescent="0.35">
      <c r="B75" s="110"/>
      <c r="C75" s="72"/>
      <c r="D75" s="72"/>
      <c r="E75" s="72"/>
      <c r="F75" s="72"/>
      <c r="G75" s="76"/>
      <c r="H75" s="95"/>
    </row>
    <row r="76" spans="2:14" ht="15" thickBot="1" x14ac:dyDescent="0.4">
      <c r="B76" s="110"/>
      <c r="C76" s="72"/>
      <c r="D76" s="72"/>
      <c r="E76" s="72"/>
      <c r="F76" s="72"/>
      <c r="G76" s="82"/>
      <c r="H76" s="95"/>
    </row>
    <row r="77" spans="2:14" ht="15" thickBot="1" x14ac:dyDescent="0.4">
      <c r="B77" s="412" t="s">
        <v>24</v>
      </c>
      <c r="C77" s="413"/>
      <c r="D77" s="128">
        <f>SUM(D49:D76)</f>
        <v>11338000</v>
      </c>
      <c r="E77" s="128"/>
      <c r="F77" s="128"/>
      <c r="G77" s="129"/>
      <c r="H77" s="130"/>
    </row>
    <row r="78" spans="2:14" ht="15" thickBot="1" x14ac:dyDescent="0.4">
      <c r="B78" s="412"/>
      <c r="C78" s="413"/>
      <c r="D78" s="72"/>
      <c r="E78" s="72"/>
      <c r="F78" s="72"/>
      <c r="G78" s="82"/>
      <c r="H78" s="95"/>
    </row>
    <row r="79" spans="2:14" ht="19" thickBot="1" x14ac:dyDescent="0.4">
      <c r="B79" s="414" t="s">
        <v>420</v>
      </c>
      <c r="C79" s="415"/>
      <c r="D79" s="131">
        <f>+D47-D77</f>
        <v>22570</v>
      </c>
      <c r="E79" s="131"/>
      <c r="F79" s="131"/>
      <c r="G79" s="132"/>
      <c r="H79" s="133"/>
    </row>
    <row r="86" spans="2:8" ht="15" thickBot="1" x14ac:dyDescent="0.4"/>
    <row r="87" spans="2:8" ht="21.5" thickBot="1" x14ac:dyDescent="0.4">
      <c r="B87" s="423" t="s">
        <v>421</v>
      </c>
      <c r="C87" s="424"/>
      <c r="D87" s="424"/>
      <c r="E87" s="424"/>
      <c r="F87" s="424"/>
      <c r="G87" s="424"/>
      <c r="H87" s="425"/>
    </row>
    <row r="88" spans="2:8" ht="29.5" thickBot="1" x14ac:dyDescent="0.4">
      <c r="B88" s="125" t="s">
        <v>0</v>
      </c>
      <c r="C88" s="126" t="s">
        <v>13</v>
      </c>
      <c r="D88" s="126" t="s">
        <v>1</v>
      </c>
      <c r="E88" s="126" t="s">
        <v>428</v>
      </c>
      <c r="F88" s="126" t="s">
        <v>10</v>
      </c>
      <c r="G88" s="126" t="s">
        <v>2</v>
      </c>
      <c r="H88" s="127" t="s">
        <v>6</v>
      </c>
    </row>
    <row r="89" spans="2:8" x14ac:dyDescent="0.35">
      <c r="B89" s="110"/>
      <c r="C89" s="72"/>
      <c r="D89" s="72"/>
      <c r="E89" s="72"/>
      <c r="F89" s="72"/>
      <c r="G89" s="82"/>
      <c r="H89" s="95"/>
    </row>
    <row r="90" spans="2:8" x14ac:dyDescent="0.35">
      <c r="B90" s="110"/>
      <c r="C90" s="72"/>
      <c r="D90" s="72"/>
      <c r="E90" s="72"/>
      <c r="F90" s="72"/>
      <c r="G90" s="82"/>
      <c r="H90" s="95"/>
    </row>
    <row r="91" spans="2:8" x14ac:dyDescent="0.35">
      <c r="B91" s="110"/>
      <c r="C91" s="72" t="s">
        <v>444</v>
      </c>
      <c r="D91" s="72">
        <f>+D79</f>
        <v>22570</v>
      </c>
      <c r="E91" s="72"/>
      <c r="F91" s="72"/>
      <c r="G91" s="82"/>
      <c r="H91" s="95"/>
    </row>
    <row r="92" spans="2:8" x14ac:dyDescent="0.35">
      <c r="B92" s="110" t="s">
        <v>523</v>
      </c>
      <c r="C92" s="72" t="s">
        <v>14</v>
      </c>
      <c r="D92" s="72">
        <v>600000</v>
      </c>
      <c r="E92" s="72"/>
      <c r="F92" s="72"/>
      <c r="G92" s="82"/>
      <c r="H92" s="95"/>
    </row>
    <row r="93" spans="2:8" x14ac:dyDescent="0.35">
      <c r="B93" s="110" t="s">
        <v>524</v>
      </c>
      <c r="C93" s="72" t="s">
        <v>14</v>
      </c>
      <c r="D93" s="72">
        <v>700000</v>
      </c>
      <c r="E93" s="72"/>
      <c r="F93" s="72"/>
      <c r="G93" s="82" t="s">
        <v>455</v>
      </c>
      <c r="H93" s="95"/>
    </row>
    <row r="94" spans="2:8" x14ac:dyDescent="0.35">
      <c r="B94" s="110" t="s">
        <v>500</v>
      </c>
      <c r="C94" s="72" t="s">
        <v>14</v>
      </c>
      <c r="D94" s="72">
        <v>1000000</v>
      </c>
      <c r="E94" s="72"/>
      <c r="F94" s="72"/>
      <c r="G94" s="82" t="s">
        <v>525</v>
      </c>
      <c r="H94" s="95"/>
    </row>
    <row r="95" spans="2:8" x14ac:dyDescent="0.35">
      <c r="B95" s="110" t="s">
        <v>526</v>
      </c>
      <c r="C95" s="72" t="s">
        <v>14</v>
      </c>
      <c r="D95" s="72">
        <v>2000000</v>
      </c>
      <c r="E95" s="72"/>
      <c r="F95" s="72"/>
      <c r="G95" s="82" t="s">
        <v>208</v>
      </c>
      <c r="H95" s="95"/>
    </row>
    <row r="96" spans="2:8" x14ac:dyDescent="0.35">
      <c r="B96" s="110"/>
      <c r="C96" s="72"/>
      <c r="D96" s="72"/>
      <c r="E96" s="72"/>
      <c r="F96" s="72"/>
      <c r="G96" s="82"/>
      <c r="H96" s="95"/>
    </row>
    <row r="97" spans="2:8" x14ac:dyDescent="0.35">
      <c r="B97" s="110"/>
      <c r="C97" s="72"/>
      <c r="D97" s="72"/>
      <c r="E97" s="72"/>
      <c r="F97" s="72"/>
      <c r="G97" s="82"/>
      <c r="H97" s="95"/>
    </row>
    <row r="98" spans="2:8" ht="15" thickBot="1" x14ac:dyDescent="0.4">
      <c r="B98" s="110"/>
      <c r="C98" s="72"/>
      <c r="D98" s="72"/>
      <c r="E98" s="72"/>
      <c r="F98" s="72"/>
      <c r="G98" s="82"/>
      <c r="H98" s="95"/>
    </row>
    <row r="99" spans="2:8" ht="15" thickBot="1" x14ac:dyDescent="0.4">
      <c r="B99" s="419" t="s">
        <v>15</v>
      </c>
      <c r="C99" s="420"/>
      <c r="D99" s="118">
        <f>SUM(D89:D98)</f>
        <v>4322570</v>
      </c>
      <c r="E99" s="118"/>
      <c r="F99" s="118"/>
      <c r="G99" s="119"/>
      <c r="H99" s="120"/>
    </row>
    <row r="100" spans="2:8" x14ac:dyDescent="0.35">
      <c r="B100" s="110"/>
      <c r="C100" s="72"/>
      <c r="D100" s="72"/>
      <c r="E100" s="72"/>
      <c r="F100" s="72"/>
      <c r="G100" s="82"/>
      <c r="H100" s="95"/>
    </row>
    <row r="101" spans="2:8" x14ac:dyDescent="0.35">
      <c r="B101" s="110"/>
      <c r="C101" s="72"/>
      <c r="D101" s="72"/>
      <c r="E101" s="136"/>
      <c r="F101" s="72"/>
      <c r="G101" s="82"/>
      <c r="H101" s="95"/>
    </row>
    <row r="102" spans="2:8" ht="42" customHeight="1" x14ac:dyDescent="0.35">
      <c r="B102" s="110" t="s">
        <v>544</v>
      </c>
      <c r="C102" s="72" t="s">
        <v>14</v>
      </c>
      <c r="D102" s="72">
        <v>600000</v>
      </c>
      <c r="E102" s="136">
        <v>5.0000000000000001E-3</v>
      </c>
      <c r="F102" s="72"/>
      <c r="G102" s="82" t="s">
        <v>545</v>
      </c>
      <c r="H102" s="189" t="s">
        <v>179</v>
      </c>
    </row>
    <row r="103" spans="2:8" x14ac:dyDescent="0.35">
      <c r="B103" s="110"/>
      <c r="C103" s="72"/>
      <c r="D103" s="72"/>
      <c r="E103" s="136"/>
      <c r="F103" s="72"/>
      <c r="G103" s="82"/>
      <c r="H103" s="95"/>
    </row>
    <row r="104" spans="2:8" x14ac:dyDescent="0.35">
      <c r="B104" s="110" t="s">
        <v>546</v>
      </c>
      <c r="C104" s="72" t="s">
        <v>14</v>
      </c>
      <c r="D104" s="72">
        <v>300000</v>
      </c>
      <c r="E104" s="136">
        <v>4.0000000000000001E-3</v>
      </c>
      <c r="F104" s="72" t="s">
        <v>456</v>
      </c>
      <c r="G104" s="82" t="s">
        <v>433</v>
      </c>
      <c r="H104" s="95"/>
    </row>
    <row r="105" spans="2:8" x14ac:dyDescent="0.35">
      <c r="B105" s="110" t="s">
        <v>546</v>
      </c>
      <c r="C105" s="72" t="s">
        <v>14</v>
      </c>
      <c r="D105" s="72">
        <v>300000</v>
      </c>
      <c r="E105" s="136">
        <v>4.0000000000000001E-3</v>
      </c>
      <c r="F105" s="72" t="s">
        <v>456</v>
      </c>
      <c r="G105" s="82" t="s">
        <v>434</v>
      </c>
      <c r="H105" s="95"/>
    </row>
    <row r="106" spans="2:8" x14ac:dyDescent="0.35">
      <c r="B106" s="110" t="s">
        <v>546</v>
      </c>
      <c r="C106" s="72" t="s">
        <v>14</v>
      </c>
      <c r="D106" s="72">
        <v>42000</v>
      </c>
      <c r="E106" s="137">
        <v>5.5000000000000003E-4</v>
      </c>
      <c r="F106" s="72" t="s">
        <v>456</v>
      </c>
      <c r="G106" s="82" t="s">
        <v>438</v>
      </c>
      <c r="H106" s="95"/>
    </row>
    <row r="107" spans="2:8" x14ac:dyDescent="0.35">
      <c r="B107" s="110" t="s">
        <v>546</v>
      </c>
      <c r="C107" s="72" t="s">
        <v>14</v>
      </c>
      <c r="D107" s="72">
        <v>38000</v>
      </c>
      <c r="E107" s="137">
        <v>5.0000000000000001E-4</v>
      </c>
      <c r="F107" s="72" t="s">
        <v>456</v>
      </c>
      <c r="G107" s="82" t="s">
        <v>439</v>
      </c>
      <c r="H107" s="95"/>
    </row>
    <row r="108" spans="2:8" x14ac:dyDescent="0.35">
      <c r="B108" s="110"/>
      <c r="C108" s="72"/>
      <c r="D108" s="72"/>
      <c r="E108" s="137"/>
      <c r="F108" s="72"/>
      <c r="G108" s="82"/>
      <c r="H108" s="95"/>
    </row>
    <row r="109" spans="2:8" x14ac:dyDescent="0.35">
      <c r="B109" s="110" t="s">
        <v>521</v>
      </c>
      <c r="C109" s="72" t="s">
        <v>14</v>
      </c>
      <c r="D109" s="72">
        <v>150000</v>
      </c>
      <c r="E109" s="137"/>
      <c r="F109" s="72" t="s">
        <v>547</v>
      </c>
      <c r="G109" s="82" t="s">
        <v>549</v>
      </c>
      <c r="H109" s="95"/>
    </row>
    <row r="110" spans="2:8" x14ac:dyDescent="0.35">
      <c r="B110" s="110" t="s">
        <v>521</v>
      </c>
      <c r="C110" s="72" t="s">
        <v>14</v>
      </c>
      <c r="D110" s="72">
        <v>25000</v>
      </c>
      <c r="E110" s="72"/>
      <c r="F110" s="72" t="s">
        <v>547</v>
      </c>
      <c r="G110" s="82" t="s">
        <v>550</v>
      </c>
      <c r="H110" s="95"/>
    </row>
    <row r="111" spans="2:8" x14ac:dyDescent="0.35">
      <c r="B111" s="110" t="s">
        <v>521</v>
      </c>
      <c r="C111" s="72" t="s">
        <v>14</v>
      </c>
      <c r="D111" s="72">
        <v>500000</v>
      </c>
      <c r="E111" s="136"/>
      <c r="F111" s="72" t="s">
        <v>547</v>
      </c>
      <c r="G111" s="82" t="s">
        <v>553</v>
      </c>
      <c r="H111" s="95"/>
    </row>
    <row r="112" spans="2:8" x14ac:dyDescent="0.35">
      <c r="B112" s="110" t="s">
        <v>521</v>
      </c>
      <c r="C112" s="72" t="s">
        <v>14</v>
      </c>
      <c r="D112" s="72">
        <v>50000</v>
      </c>
      <c r="E112" s="136"/>
      <c r="F112" s="72" t="s">
        <v>547</v>
      </c>
      <c r="G112" s="82" t="s">
        <v>552</v>
      </c>
      <c r="H112" s="95"/>
    </row>
    <row r="113" spans="2:8" x14ac:dyDescent="0.35">
      <c r="B113" s="110" t="s">
        <v>521</v>
      </c>
      <c r="C113" s="72" t="s">
        <v>14</v>
      </c>
      <c r="D113" s="72">
        <v>50000</v>
      </c>
      <c r="E113" s="136">
        <v>5.0000000000000001E-3</v>
      </c>
      <c r="F113" s="72" t="s">
        <v>548</v>
      </c>
      <c r="G113" s="82" t="s">
        <v>551</v>
      </c>
      <c r="H113" s="95"/>
    </row>
    <row r="114" spans="2:8" x14ac:dyDescent="0.35">
      <c r="B114" s="110"/>
      <c r="C114" s="72"/>
      <c r="D114" s="72"/>
      <c r="E114" s="136"/>
      <c r="F114" s="72"/>
      <c r="G114" s="82"/>
      <c r="H114" s="95"/>
    </row>
    <row r="115" spans="2:8" x14ac:dyDescent="0.35">
      <c r="B115" s="110" t="s">
        <v>540</v>
      </c>
      <c r="C115" s="72" t="s">
        <v>14</v>
      </c>
      <c r="D115" s="72">
        <v>1000000</v>
      </c>
      <c r="E115" s="136"/>
      <c r="F115" s="72" t="s">
        <v>547</v>
      </c>
      <c r="G115" s="82" t="s">
        <v>555</v>
      </c>
      <c r="H115" s="95"/>
    </row>
    <row r="116" spans="2:8" x14ac:dyDescent="0.35">
      <c r="B116" s="110" t="s">
        <v>540</v>
      </c>
      <c r="C116" s="72" t="s">
        <v>14</v>
      </c>
      <c r="D116" s="72">
        <v>500000</v>
      </c>
      <c r="E116" s="137">
        <v>1.25E-3</v>
      </c>
      <c r="F116" s="72" t="s">
        <v>554</v>
      </c>
      <c r="G116" s="82" t="s">
        <v>437</v>
      </c>
      <c r="H116" s="95"/>
    </row>
    <row r="117" spans="2:8" x14ac:dyDescent="0.35">
      <c r="B117" s="110" t="s">
        <v>540</v>
      </c>
      <c r="C117" s="72" t="s">
        <v>14</v>
      </c>
      <c r="D117" s="72">
        <v>25000</v>
      </c>
      <c r="E117" s="136">
        <v>4.0000000000000001E-3</v>
      </c>
      <c r="F117" s="72" t="s">
        <v>548</v>
      </c>
      <c r="G117" s="82" t="s">
        <v>556</v>
      </c>
      <c r="H117" s="95"/>
    </row>
    <row r="118" spans="2:8" x14ac:dyDescent="0.35">
      <c r="B118" s="110" t="s">
        <v>540</v>
      </c>
      <c r="C118" s="72" t="s">
        <v>14</v>
      </c>
      <c r="D118" s="72">
        <v>25000</v>
      </c>
      <c r="E118" s="136">
        <v>4.0000000000000001E-3</v>
      </c>
      <c r="F118" s="72" t="s">
        <v>548</v>
      </c>
      <c r="G118" s="82" t="s">
        <v>557</v>
      </c>
      <c r="H118" s="95"/>
    </row>
    <row r="119" spans="2:8" x14ac:dyDescent="0.35">
      <c r="B119" s="110" t="s">
        <v>540</v>
      </c>
      <c r="C119" s="72" t="s">
        <v>14</v>
      </c>
      <c r="D119" s="72">
        <v>10000</v>
      </c>
      <c r="E119" s="137">
        <v>5.5000000000000003E-4</v>
      </c>
      <c r="F119" s="72" t="s">
        <v>548</v>
      </c>
      <c r="G119" s="82" t="s">
        <v>438</v>
      </c>
      <c r="H119" s="95"/>
    </row>
    <row r="120" spans="2:8" x14ac:dyDescent="0.35">
      <c r="B120" s="110" t="s">
        <v>540</v>
      </c>
      <c r="C120" s="72" t="s">
        <v>14</v>
      </c>
      <c r="D120" s="72">
        <v>460000</v>
      </c>
      <c r="E120" s="136">
        <v>0.06</v>
      </c>
      <c r="F120" s="138" t="s">
        <v>559</v>
      </c>
      <c r="G120" s="76" t="s">
        <v>558</v>
      </c>
      <c r="H120" s="95"/>
    </row>
    <row r="121" spans="2:8" x14ac:dyDescent="0.35">
      <c r="B121" s="110"/>
      <c r="C121" s="72"/>
      <c r="D121" s="72"/>
      <c r="E121" s="136"/>
      <c r="F121" s="138"/>
      <c r="G121" s="76"/>
      <c r="H121" s="95"/>
    </row>
    <row r="122" spans="2:8" ht="29" x14ac:dyDescent="0.35">
      <c r="B122" s="160" t="s">
        <v>589</v>
      </c>
      <c r="C122" s="159" t="s">
        <v>14</v>
      </c>
      <c r="D122" s="159">
        <v>247500</v>
      </c>
      <c r="E122" s="159"/>
      <c r="F122" s="159"/>
      <c r="G122" s="74" t="s">
        <v>591</v>
      </c>
      <c r="H122" s="161"/>
    </row>
    <row r="123" spans="2:8" x14ac:dyDescent="0.35">
      <c r="B123" s="110"/>
      <c r="C123" s="72"/>
      <c r="D123" s="72"/>
      <c r="E123" s="72"/>
      <c r="F123" s="72"/>
      <c r="G123" s="76"/>
      <c r="H123" s="95"/>
    </row>
    <row r="124" spans="2:8" ht="15" thickBot="1" x14ac:dyDescent="0.4">
      <c r="B124" s="110"/>
      <c r="C124" s="72"/>
      <c r="D124" s="72"/>
      <c r="E124" s="72"/>
      <c r="F124" s="72"/>
      <c r="G124" s="82"/>
      <c r="H124" s="95"/>
    </row>
    <row r="125" spans="2:8" ht="15" thickBot="1" x14ac:dyDescent="0.4">
      <c r="B125" s="412" t="s">
        <v>24</v>
      </c>
      <c r="C125" s="413"/>
      <c r="D125" s="128">
        <f>SUM(D101:D124)</f>
        <v>4322500</v>
      </c>
      <c r="E125" s="128"/>
      <c r="F125" s="128"/>
      <c r="G125" s="129"/>
      <c r="H125" s="130"/>
    </row>
    <row r="126" spans="2:8" ht="15" thickBot="1" x14ac:dyDescent="0.4">
      <c r="B126" s="412"/>
      <c r="C126" s="413"/>
      <c r="D126" s="72"/>
      <c r="E126" s="72"/>
      <c r="F126" s="72"/>
      <c r="G126" s="82"/>
      <c r="H126" s="95"/>
    </row>
    <row r="127" spans="2:8" ht="19" thickBot="1" x14ac:dyDescent="0.4">
      <c r="B127" s="414" t="s">
        <v>420</v>
      </c>
      <c r="C127" s="415"/>
      <c r="D127" s="131">
        <f>+D99-D125</f>
        <v>70</v>
      </c>
      <c r="E127" s="131"/>
      <c r="F127" s="131"/>
      <c r="G127" s="132"/>
      <c r="H127" s="133"/>
    </row>
    <row r="128" spans="2:8" ht="14.5" customHeight="1" thickBot="1" x14ac:dyDescent="0.4"/>
    <row r="129" spans="2:8" ht="14.5" customHeight="1" thickBot="1" x14ac:dyDescent="0.4">
      <c r="B129" s="421" t="s">
        <v>590</v>
      </c>
      <c r="C129" s="422"/>
    </row>
    <row r="130" spans="2:8" x14ac:dyDescent="0.35">
      <c r="B130" s="187" t="s">
        <v>593</v>
      </c>
      <c r="C130" s="188">
        <v>50000</v>
      </c>
    </row>
    <row r="131" spans="2:8" x14ac:dyDescent="0.35">
      <c r="B131" s="168" t="s">
        <v>592</v>
      </c>
      <c r="C131" s="177">
        <v>11362</v>
      </c>
    </row>
    <row r="132" spans="2:8" x14ac:dyDescent="0.35">
      <c r="B132" s="168" t="s">
        <v>594</v>
      </c>
      <c r="C132" s="177">
        <v>3830</v>
      </c>
    </row>
    <row r="133" spans="2:8" x14ac:dyDescent="0.35">
      <c r="B133" s="168" t="s">
        <v>505</v>
      </c>
      <c r="C133" s="177">
        <v>64400</v>
      </c>
    </row>
    <row r="134" spans="2:8" x14ac:dyDescent="0.35">
      <c r="B134" s="168" t="s">
        <v>595</v>
      </c>
      <c r="C134" s="177">
        <v>18000</v>
      </c>
    </row>
    <row r="135" spans="2:8" x14ac:dyDescent="0.35">
      <c r="B135" s="168" t="s">
        <v>596</v>
      </c>
      <c r="C135" s="177">
        <v>13552</v>
      </c>
    </row>
    <row r="136" spans="2:8" x14ac:dyDescent="0.35">
      <c r="B136" s="168" t="s">
        <v>528</v>
      </c>
      <c r="C136" s="177">
        <v>28193</v>
      </c>
    </row>
    <row r="137" spans="2:8" x14ac:dyDescent="0.35">
      <c r="B137" s="168" t="s">
        <v>521</v>
      </c>
      <c r="C137" s="177">
        <v>58163</v>
      </c>
    </row>
    <row r="138" spans="2:8" ht="15" thickBot="1" x14ac:dyDescent="0.4">
      <c r="B138" s="170"/>
      <c r="C138" s="178"/>
    </row>
    <row r="139" spans="2:8" ht="15" thickBot="1" x14ac:dyDescent="0.4">
      <c r="B139" s="164" t="s">
        <v>170</v>
      </c>
      <c r="C139" s="175">
        <f>SUM(C130:C138)</f>
        <v>247500</v>
      </c>
    </row>
    <row r="142" spans="2:8" ht="15" thickBot="1" x14ac:dyDescent="0.4"/>
    <row r="143" spans="2:8" ht="21.5" thickBot="1" x14ac:dyDescent="0.4">
      <c r="B143" s="416" t="s">
        <v>421</v>
      </c>
      <c r="C143" s="417"/>
      <c r="D143" s="417"/>
      <c r="E143" s="417"/>
      <c r="F143" s="417"/>
      <c r="G143" s="417"/>
      <c r="H143" s="418"/>
    </row>
    <row r="144" spans="2:8" ht="29.5" thickBot="1" x14ac:dyDescent="0.4">
      <c r="B144" s="125" t="s">
        <v>0</v>
      </c>
      <c r="C144" s="126" t="s">
        <v>13</v>
      </c>
      <c r="D144" s="126" t="s">
        <v>1</v>
      </c>
      <c r="E144" s="126" t="s">
        <v>428</v>
      </c>
      <c r="F144" s="126" t="s">
        <v>10</v>
      </c>
      <c r="G144" s="126" t="s">
        <v>2</v>
      </c>
      <c r="H144" s="127" t="s">
        <v>6</v>
      </c>
    </row>
    <row r="145" spans="2:8" x14ac:dyDescent="0.35">
      <c r="B145" s="110"/>
      <c r="C145" s="72"/>
      <c r="D145" s="72"/>
      <c r="E145" s="72"/>
      <c r="F145" s="72"/>
      <c r="G145" s="82"/>
      <c r="H145" s="95"/>
    </row>
    <row r="146" spans="2:8" x14ac:dyDescent="0.35">
      <c r="B146" s="110" t="s">
        <v>677</v>
      </c>
      <c r="C146" s="72" t="s">
        <v>14</v>
      </c>
      <c r="D146" s="72">
        <v>2700000</v>
      </c>
      <c r="E146" s="72"/>
      <c r="F146" s="72" t="s">
        <v>196</v>
      </c>
      <c r="G146" s="82"/>
      <c r="H146" s="95"/>
    </row>
    <row r="147" spans="2:8" x14ac:dyDescent="0.35">
      <c r="B147" s="110" t="s">
        <v>757</v>
      </c>
      <c r="C147" s="72" t="s">
        <v>14</v>
      </c>
      <c r="D147" s="72">
        <v>2000000</v>
      </c>
      <c r="E147" s="72"/>
      <c r="F147" s="72" t="s">
        <v>196</v>
      </c>
      <c r="G147" s="82"/>
      <c r="H147" s="95"/>
    </row>
    <row r="148" spans="2:8" x14ac:dyDescent="0.35">
      <c r="B148" s="110" t="s">
        <v>759</v>
      </c>
      <c r="C148" s="72" t="s">
        <v>14</v>
      </c>
      <c r="D148" s="72">
        <v>300000</v>
      </c>
      <c r="E148" s="72"/>
      <c r="F148" s="72" t="s">
        <v>494</v>
      </c>
      <c r="G148" s="82"/>
      <c r="H148" s="95"/>
    </row>
    <row r="149" spans="2:8" x14ac:dyDescent="0.35">
      <c r="B149" s="110" t="s">
        <v>787</v>
      </c>
      <c r="C149" s="72" t="s">
        <v>14</v>
      </c>
      <c r="D149" s="72">
        <v>1000000</v>
      </c>
      <c r="E149" s="72"/>
      <c r="F149" s="72" t="s">
        <v>196</v>
      </c>
      <c r="G149" s="82"/>
      <c r="H149" s="95"/>
    </row>
    <row r="150" spans="2:8" x14ac:dyDescent="0.35">
      <c r="B150" s="110" t="s">
        <v>796</v>
      </c>
      <c r="C150" s="72" t="s">
        <v>14</v>
      </c>
      <c r="D150" s="72">
        <v>1100000</v>
      </c>
      <c r="E150" s="72"/>
      <c r="F150" s="72" t="s">
        <v>196</v>
      </c>
      <c r="G150" s="82"/>
      <c r="H150" s="95"/>
    </row>
    <row r="151" spans="2:8" ht="15" thickBot="1" x14ac:dyDescent="0.4">
      <c r="B151" s="110"/>
      <c r="C151" s="72"/>
      <c r="D151" s="72"/>
      <c r="E151" s="72"/>
      <c r="F151" s="72"/>
      <c r="G151" s="82"/>
      <c r="H151" s="95"/>
    </row>
    <row r="152" spans="2:8" ht="15" thickBot="1" x14ac:dyDescent="0.4">
      <c r="B152" s="419" t="s">
        <v>15</v>
      </c>
      <c r="C152" s="420"/>
      <c r="D152" s="118">
        <f>SUM(D145:D151)</f>
        <v>7100000</v>
      </c>
      <c r="E152" s="118"/>
      <c r="F152" s="118"/>
      <c r="G152" s="119"/>
      <c r="H152" s="120"/>
    </row>
    <row r="153" spans="2:8" x14ac:dyDescent="0.35">
      <c r="B153" s="110"/>
      <c r="C153" s="72"/>
      <c r="D153" s="72"/>
      <c r="E153" s="72"/>
      <c r="F153" s="72"/>
      <c r="G153" s="82"/>
      <c r="H153" s="95"/>
    </row>
    <row r="154" spans="2:8" x14ac:dyDescent="0.35">
      <c r="B154" s="110"/>
      <c r="C154" s="72"/>
      <c r="D154" s="72"/>
      <c r="E154" s="136"/>
      <c r="F154" s="72"/>
      <c r="G154" s="82"/>
      <c r="H154" s="95"/>
    </row>
    <row r="155" spans="2:8" x14ac:dyDescent="0.35">
      <c r="B155" s="110" t="s">
        <v>677</v>
      </c>
      <c r="C155" s="72" t="s">
        <v>14</v>
      </c>
      <c r="D155" s="72">
        <v>193000</v>
      </c>
      <c r="E155" s="136">
        <v>6.4999999999999997E-3</v>
      </c>
      <c r="F155" s="72" t="s">
        <v>548</v>
      </c>
      <c r="G155" s="82" t="s">
        <v>432</v>
      </c>
      <c r="H155" s="95"/>
    </row>
    <row r="156" spans="2:8" x14ac:dyDescent="0.35">
      <c r="B156" s="110" t="s">
        <v>677</v>
      </c>
      <c r="C156" s="72" t="s">
        <v>14</v>
      </c>
      <c r="D156" s="72">
        <v>500000</v>
      </c>
      <c r="E156" s="136"/>
      <c r="F156" s="72" t="s">
        <v>547</v>
      </c>
      <c r="G156" s="82" t="s">
        <v>432</v>
      </c>
      <c r="H156" s="95"/>
    </row>
    <row r="157" spans="2:8" x14ac:dyDescent="0.35">
      <c r="B157" s="110" t="s">
        <v>677</v>
      </c>
      <c r="C157" s="72" t="s">
        <v>14</v>
      </c>
      <c r="D157" s="72">
        <v>1000000</v>
      </c>
      <c r="E157" s="136"/>
      <c r="F157" s="72" t="s">
        <v>701</v>
      </c>
      <c r="G157" s="82" t="s">
        <v>432</v>
      </c>
      <c r="H157" s="95"/>
    </row>
    <row r="158" spans="2:8" x14ac:dyDescent="0.35">
      <c r="B158" s="110" t="s">
        <v>677</v>
      </c>
      <c r="C158" s="72" t="s">
        <v>14</v>
      </c>
      <c r="D158" s="72">
        <v>96000</v>
      </c>
      <c r="E158" s="136">
        <v>4.0000000000000001E-3</v>
      </c>
      <c r="F158" s="72" t="s">
        <v>548</v>
      </c>
      <c r="G158" s="82" t="s">
        <v>433</v>
      </c>
      <c r="H158" s="95"/>
    </row>
    <row r="159" spans="2:8" x14ac:dyDescent="0.35">
      <c r="B159" s="110" t="s">
        <v>677</v>
      </c>
      <c r="C159" s="72" t="s">
        <v>14</v>
      </c>
      <c r="D159" s="72">
        <v>575000</v>
      </c>
      <c r="E159" s="136"/>
      <c r="F159" s="72" t="s">
        <v>547</v>
      </c>
      <c r="G159" s="82" t="s">
        <v>433</v>
      </c>
      <c r="H159" s="95"/>
    </row>
    <row r="160" spans="2:8" x14ac:dyDescent="0.35">
      <c r="B160" s="110" t="s">
        <v>677</v>
      </c>
      <c r="C160" s="72" t="s">
        <v>14</v>
      </c>
      <c r="D160" s="72">
        <v>96000</v>
      </c>
      <c r="E160" s="136">
        <v>4.0000000000000001E-3</v>
      </c>
      <c r="F160" s="72" t="s">
        <v>548</v>
      </c>
      <c r="G160" s="82" t="s">
        <v>702</v>
      </c>
      <c r="H160" s="95"/>
    </row>
    <row r="161" spans="2:8" x14ac:dyDescent="0.35">
      <c r="B161" s="110" t="s">
        <v>677</v>
      </c>
      <c r="C161" s="72" t="s">
        <v>14</v>
      </c>
      <c r="D161" s="72">
        <v>45000</v>
      </c>
      <c r="E161" s="136">
        <v>1.5E-3</v>
      </c>
      <c r="F161" s="72" t="s">
        <v>548</v>
      </c>
      <c r="G161" s="82" t="s">
        <v>437</v>
      </c>
      <c r="H161" s="95"/>
    </row>
    <row r="162" spans="2:8" x14ac:dyDescent="0.35">
      <c r="B162" s="110" t="s">
        <v>677</v>
      </c>
      <c r="C162" s="72" t="s">
        <v>14</v>
      </c>
      <c r="D162" s="72">
        <v>115000</v>
      </c>
      <c r="E162" s="136">
        <v>1.5E-3</v>
      </c>
      <c r="F162" s="72" t="s">
        <v>548</v>
      </c>
      <c r="G162" s="82" t="s">
        <v>437</v>
      </c>
      <c r="H162" s="95"/>
    </row>
    <row r="163" spans="2:8" x14ac:dyDescent="0.35">
      <c r="B163" s="110" t="s">
        <v>677</v>
      </c>
      <c r="C163" s="72" t="s">
        <v>14</v>
      </c>
      <c r="D163" s="72">
        <v>15000</v>
      </c>
      <c r="E163" s="137">
        <v>5.0000000000000001E-4</v>
      </c>
      <c r="F163" s="72" t="s">
        <v>548</v>
      </c>
      <c r="G163" s="82" t="s">
        <v>439</v>
      </c>
      <c r="H163" s="95"/>
    </row>
    <row r="164" spans="2:8" x14ac:dyDescent="0.35">
      <c r="B164" s="110" t="s">
        <v>677</v>
      </c>
      <c r="C164" s="72" t="s">
        <v>14</v>
      </c>
      <c r="D164" s="72">
        <v>16000</v>
      </c>
      <c r="E164" s="137">
        <v>5.5000000000000003E-4</v>
      </c>
      <c r="F164" s="72" t="s">
        <v>548</v>
      </c>
      <c r="G164" s="82" t="s">
        <v>438</v>
      </c>
      <c r="H164" s="95"/>
    </row>
    <row r="165" spans="2:8" x14ac:dyDescent="0.35">
      <c r="B165" s="110" t="s">
        <v>677</v>
      </c>
      <c r="C165" s="72" t="s">
        <v>14</v>
      </c>
      <c r="D165" s="72">
        <v>20000</v>
      </c>
      <c r="E165" s="137"/>
      <c r="F165" s="72" t="s">
        <v>548</v>
      </c>
      <c r="G165" s="82" t="s">
        <v>703</v>
      </c>
      <c r="H165" s="95"/>
    </row>
    <row r="166" spans="2:8" x14ac:dyDescent="0.35">
      <c r="B166" s="110" t="s">
        <v>677</v>
      </c>
      <c r="C166" s="72" t="s">
        <v>14</v>
      </c>
      <c r="D166" s="72">
        <v>10000</v>
      </c>
      <c r="E166" s="137"/>
      <c r="F166" s="72" t="s">
        <v>548</v>
      </c>
      <c r="G166" s="82" t="s">
        <v>704</v>
      </c>
      <c r="H166" s="95"/>
    </row>
    <row r="167" spans="2:8" x14ac:dyDescent="0.35">
      <c r="B167" s="110"/>
      <c r="C167" s="72"/>
      <c r="D167" s="72"/>
      <c r="E167" s="137"/>
      <c r="F167" s="72"/>
      <c r="G167" s="82"/>
      <c r="H167" s="95"/>
    </row>
    <row r="168" spans="2:8" x14ac:dyDescent="0.35">
      <c r="B168" s="110" t="s">
        <v>757</v>
      </c>
      <c r="C168" s="72" t="s">
        <v>14</v>
      </c>
      <c r="D168" s="72">
        <v>2000000</v>
      </c>
      <c r="E168" s="137" t="s">
        <v>196</v>
      </c>
      <c r="F168" s="72" t="s">
        <v>801</v>
      </c>
      <c r="G168" s="82" t="s">
        <v>762</v>
      </c>
      <c r="H168" s="95" t="s">
        <v>760</v>
      </c>
    </row>
    <row r="169" spans="2:8" x14ac:dyDescent="0.35">
      <c r="B169" s="110" t="s">
        <v>759</v>
      </c>
      <c r="C169" s="72" t="s">
        <v>14</v>
      </c>
      <c r="D169" s="72">
        <v>200000</v>
      </c>
      <c r="E169" s="198" t="s">
        <v>494</v>
      </c>
      <c r="F169" s="72" t="s">
        <v>801</v>
      </c>
      <c r="G169" s="82" t="s">
        <v>763</v>
      </c>
      <c r="H169" s="95" t="s">
        <v>761</v>
      </c>
    </row>
    <row r="170" spans="2:8" x14ac:dyDescent="0.35">
      <c r="B170" s="110" t="s">
        <v>759</v>
      </c>
      <c r="C170" s="72" t="s">
        <v>14</v>
      </c>
      <c r="D170" s="72">
        <v>35000</v>
      </c>
      <c r="E170" s="198" t="s">
        <v>494</v>
      </c>
      <c r="F170" s="72" t="s">
        <v>801</v>
      </c>
      <c r="G170" s="82" t="s">
        <v>764</v>
      </c>
      <c r="H170" s="95" t="s">
        <v>550</v>
      </c>
    </row>
    <row r="171" spans="2:8" x14ac:dyDescent="0.35">
      <c r="B171" s="110" t="s">
        <v>759</v>
      </c>
      <c r="C171" s="72" t="s">
        <v>14</v>
      </c>
      <c r="D171" s="72">
        <v>20000</v>
      </c>
      <c r="E171" s="198" t="s">
        <v>494</v>
      </c>
      <c r="F171" s="72"/>
      <c r="G171" s="82" t="s">
        <v>765</v>
      </c>
      <c r="H171" s="95" t="s">
        <v>770</v>
      </c>
    </row>
    <row r="172" spans="2:8" x14ac:dyDescent="0.35">
      <c r="B172" s="110" t="s">
        <v>759</v>
      </c>
      <c r="C172" s="72" t="s">
        <v>14</v>
      </c>
      <c r="D172" s="72">
        <v>5000</v>
      </c>
      <c r="E172" s="198" t="s">
        <v>494</v>
      </c>
      <c r="F172" s="72"/>
      <c r="G172" s="82" t="s">
        <v>766</v>
      </c>
      <c r="H172" s="95" t="s">
        <v>771</v>
      </c>
    </row>
    <row r="173" spans="2:8" x14ac:dyDescent="0.35">
      <c r="B173" s="110" t="s">
        <v>759</v>
      </c>
      <c r="C173" s="72" t="s">
        <v>14</v>
      </c>
      <c r="D173" s="72">
        <v>5000</v>
      </c>
      <c r="E173" s="198" t="s">
        <v>494</v>
      </c>
      <c r="F173" s="72" t="s">
        <v>801</v>
      </c>
      <c r="G173" s="82" t="s">
        <v>767</v>
      </c>
      <c r="H173" s="95" t="s">
        <v>772</v>
      </c>
    </row>
    <row r="174" spans="2:8" x14ac:dyDescent="0.35">
      <c r="B174" s="110" t="s">
        <v>759</v>
      </c>
      <c r="C174" s="72" t="s">
        <v>14</v>
      </c>
      <c r="D174" s="72">
        <v>35000</v>
      </c>
      <c r="E174" s="198" t="s">
        <v>494</v>
      </c>
      <c r="F174" s="72"/>
      <c r="G174" s="82" t="s">
        <v>768</v>
      </c>
      <c r="H174" s="95" t="s">
        <v>773</v>
      </c>
    </row>
    <row r="175" spans="2:8" x14ac:dyDescent="0.35">
      <c r="B175" s="110"/>
      <c r="C175" s="72"/>
      <c r="D175" s="72"/>
      <c r="E175" s="198"/>
      <c r="F175" s="72"/>
      <c r="G175" s="82"/>
      <c r="H175" s="95"/>
    </row>
    <row r="176" spans="2:8" x14ac:dyDescent="0.35">
      <c r="B176" s="110" t="s">
        <v>789</v>
      </c>
      <c r="C176" s="72" t="s">
        <v>14</v>
      </c>
      <c r="D176" s="72">
        <v>1000000</v>
      </c>
      <c r="E176" s="198" t="s">
        <v>196</v>
      </c>
      <c r="F176" s="72" t="s">
        <v>801</v>
      </c>
      <c r="G176" s="82" t="s">
        <v>797</v>
      </c>
      <c r="H176" s="95" t="s">
        <v>798</v>
      </c>
    </row>
    <row r="177" spans="2:8" x14ac:dyDescent="0.35">
      <c r="B177" s="110" t="s">
        <v>796</v>
      </c>
      <c r="C177" s="72" t="s">
        <v>14</v>
      </c>
      <c r="D177" s="72">
        <v>1000000</v>
      </c>
      <c r="E177" s="198" t="s">
        <v>196</v>
      </c>
      <c r="F177" s="72" t="s">
        <v>801</v>
      </c>
      <c r="G177" s="82" t="s">
        <v>799</v>
      </c>
      <c r="H177" s="95" t="s">
        <v>551</v>
      </c>
    </row>
    <row r="178" spans="2:8" x14ac:dyDescent="0.35">
      <c r="B178" s="110"/>
      <c r="C178" s="72"/>
      <c r="D178" s="72"/>
      <c r="E178" s="198"/>
      <c r="F178" s="72"/>
      <c r="G178" s="82"/>
      <c r="H178" s="95"/>
    </row>
    <row r="179" spans="2:8" x14ac:dyDescent="0.35">
      <c r="B179" s="110" t="s">
        <v>800</v>
      </c>
      <c r="C179" s="72" t="s">
        <v>14</v>
      </c>
      <c r="D179" s="72">
        <v>10000</v>
      </c>
      <c r="E179" s="198" t="s">
        <v>196</v>
      </c>
      <c r="F179" s="72" t="s">
        <v>801</v>
      </c>
      <c r="G179" s="82" t="s">
        <v>802</v>
      </c>
      <c r="H179" s="95"/>
    </row>
    <row r="180" spans="2:8" x14ac:dyDescent="0.35">
      <c r="B180" s="110" t="s">
        <v>800</v>
      </c>
      <c r="C180" s="72" t="s">
        <v>14</v>
      </c>
      <c r="D180" s="72">
        <v>5000</v>
      </c>
      <c r="E180" s="198" t="s">
        <v>196</v>
      </c>
      <c r="F180" s="72" t="s">
        <v>801</v>
      </c>
      <c r="G180" s="82" t="s">
        <v>803</v>
      </c>
      <c r="H180" s="95"/>
    </row>
    <row r="181" spans="2:8" x14ac:dyDescent="0.35">
      <c r="B181" s="110" t="s">
        <v>800</v>
      </c>
      <c r="C181" s="72" t="s">
        <v>14</v>
      </c>
      <c r="D181" s="72">
        <v>5000</v>
      </c>
      <c r="E181" s="198" t="s">
        <v>196</v>
      </c>
      <c r="F181" s="72" t="s">
        <v>801</v>
      </c>
      <c r="G181" s="82" t="s">
        <v>804</v>
      </c>
      <c r="H181" s="95"/>
    </row>
    <row r="182" spans="2:8" x14ac:dyDescent="0.35">
      <c r="B182" s="110" t="s">
        <v>800</v>
      </c>
      <c r="C182" s="72" t="s">
        <v>14</v>
      </c>
      <c r="D182" s="72">
        <v>2000</v>
      </c>
      <c r="E182" s="198" t="s">
        <v>196</v>
      </c>
      <c r="F182" s="72" t="s">
        <v>801</v>
      </c>
      <c r="G182" s="82" t="s">
        <v>805</v>
      </c>
      <c r="H182" s="95"/>
    </row>
    <row r="183" spans="2:8" x14ac:dyDescent="0.35">
      <c r="B183" s="110" t="s">
        <v>800</v>
      </c>
      <c r="C183" s="72" t="s">
        <v>14</v>
      </c>
      <c r="D183" s="72">
        <v>1000</v>
      </c>
      <c r="E183" s="198" t="s">
        <v>196</v>
      </c>
      <c r="F183" s="72" t="s">
        <v>801</v>
      </c>
      <c r="G183" s="82" t="s">
        <v>806</v>
      </c>
      <c r="H183" s="95"/>
    </row>
    <row r="184" spans="2:8" x14ac:dyDescent="0.35">
      <c r="B184" s="110" t="s">
        <v>800</v>
      </c>
      <c r="C184" s="72" t="s">
        <v>14</v>
      </c>
      <c r="D184" s="72">
        <v>2500</v>
      </c>
      <c r="E184" s="198" t="s">
        <v>196</v>
      </c>
      <c r="F184" s="72" t="s">
        <v>801</v>
      </c>
      <c r="G184" s="82" t="s">
        <v>807</v>
      </c>
      <c r="H184" s="95"/>
    </row>
    <row r="185" spans="2:8" x14ac:dyDescent="0.35">
      <c r="B185" s="110" t="s">
        <v>800</v>
      </c>
      <c r="C185" s="72" t="s">
        <v>14</v>
      </c>
      <c r="D185" s="72">
        <v>1000</v>
      </c>
      <c r="E185" s="198" t="s">
        <v>196</v>
      </c>
      <c r="F185" s="72" t="s">
        <v>801</v>
      </c>
      <c r="G185" s="82" t="s">
        <v>808</v>
      </c>
      <c r="H185" s="95"/>
    </row>
    <row r="186" spans="2:8" x14ac:dyDescent="0.35">
      <c r="B186" s="110" t="s">
        <v>800</v>
      </c>
      <c r="C186" s="72" t="s">
        <v>14</v>
      </c>
      <c r="D186" s="72">
        <v>1000</v>
      </c>
      <c r="E186" s="198" t="s">
        <v>196</v>
      </c>
      <c r="F186" s="72" t="s">
        <v>801</v>
      </c>
      <c r="G186" s="82" t="s">
        <v>806</v>
      </c>
      <c r="H186" s="95"/>
    </row>
    <row r="187" spans="2:8" x14ac:dyDescent="0.35">
      <c r="B187" s="110" t="s">
        <v>800</v>
      </c>
      <c r="C187" s="72" t="s">
        <v>14</v>
      </c>
      <c r="D187" s="72">
        <v>30227</v>
      </c>
      <c r="E187" s="198" t="s">
        <v>809</v>
      </c>
      <c r="F187" s="72"/>
      <c r="G187" s="82" t="s">
        <v>810</v>
      </c>
      <c r="H187" s="95"/>
    </row>
    <row r="188" spans="2:8" x14ac:dyDescent="0.35">
      <c r="B188" s="110"/>
      <c r="C188" s="72"/>
      <c r="D188" s="72"/>
      <c r="E188" s="198"/>
      <c r="F188" s="72"/>
      <c r="G188" s="82"/>
      <c r="H188" s="95"/>
    </row>
    <row r="189" spans="2:8" x14ac:dyDescent="0.35">
      <c r="B189" s="110"/>
      <c r="C189" s="72"/>
      <c r="D189" s="72"/>
      <c r="E189" s="198"/>
      <c r="F189" s="72"/>
      <c r="G189" s="82"/>
      <c r="H189" s="95"/>
    </row>
    <row r="190" spans="2:8" ht="15" thickBot="1" x14ac:dyDescent="0.4">
      <c r="B190" s="110"/>
      <c r="C190" s="72"/>
      <c r="D190" s="72"/>
      <c r="E190" s="198"/>
      <c r="F190" s="72"/>
      <c r="G190" s="82"/>
      <c r="H190" s="95"/>
    </row>
    <row r="191" spans="2:8" ht="15" thickBot="1" x14ac:dyDescent="0.4">
      <c r="B191" s="208" t="s">
        <v>170</v>
      </c>
      <c r="C191" s="118"/>
      <c r="D191" s="118">
        <f>SUM(D155:D190)</f>
        <v>7038727</v>
      </c>
      <c r="E191" s="209"/>
      <c r="F191" s="118"/>
      <c r="G191" s="119"/>
      <c r="H191" s="120"/>
    </row>
    <row r="192" spans="2:8" ht="15" thickBot="1" x14ac:dyDescent="0.4">
      <c r="B192" s="201"/>
      <c r="C192" s="202"/>
      <c r="D192" s="202"/>
      <c r="E192" s="205"/>
      <c r="F192" s="202"/>
      <c r="G192" s="206"/>
      <c r="H192" s="207"/>
    </row>
    <row r="193" spans="2:14" s="215" customFormat="1" ht="19" thickBot="1" x14ac:dyDescent="0.5">
      <c r="B193" s="210" t="s">
        <v>705</v>
      </c>
      <c r="C193" s="211"/>
      <c r="D193" s="211">
        <f>+D152-D191</f>
        <v>61273</v>
      </c>
      <c r="E193" s="212"/>
      <c r="F193" s="211"/>
      <c r="G193" s="213"/>
      <c r="H193" s="214"/>
      <c r="L193" s="216"/>
      <c r="M193" s="216"/>
      <c r="N193" s="216"/>
    </row>
    <row r="198" spans="2:14" ht="15" thickBot="1" x14ac:dyDescent="0.4"/>
    <row r="199" spans="2:14" ht="29.5" thickBot="1" x14ac:dyDescent="0.4">
      <c r="B199" s="51" t="s">
        <v>0</v>
      </c>
      <c r="C199" s="52" t="s">
        <v>13</v>
      </c>
      <c r="D199" s="52" t="s">
        <v>1</v>
      </c>
      <c r="E199" s="52" t="s">
        <v>926</v>
      </c>
      <c r="F199" s="281" t="s">
        <v>10</v>
      </c>
      <c r="G199" s="281" t="s">
        <v>2</v>
      </c>
      <c r="H199" s="282" t="s">
        <v>6</v>
      </c>
    </row>
    <row r="200" spans="2:14" x14ac:dyDescent="0.35">
      <c r="B200" s="283" t="s">
        <v>44</v>
      </c>
      <c r="C200" s="284" t="s">
        <v>14</v>
      </c>
      <c r="D200" s="284">
        <v>42000</v>
      </c>
      <c r="E200" s="284"/>
      <c r="F200" s="285"/>
      <c r="G200" s="285"/>
      <c r="H200" s="286"/>
    </row>
    <row r="201" spans="2:14" x14ac:dyDescent="0.35">
      <c r="B201" s="268" t="s">
        <v>872</v>
      </c>
      <c r="C201" s="269" t="s">
        <v>14</v>
      </c>
      <c r="D201" s="269">
        <v>1600000</v>
      </c>
      <c r="E201" s="269"/>
      <c r="F201" s="270" t="s">
        <v>927</v>
      </c>
      <c r="G201" s="270"/>
      <c r="H201" s="287"/>
    </row>
    <row r="202" spans="2:14" x14ac:dyDescent="0.35">
      <c r="B202" s="268" t="s">
        <v>905</v>
      </c>
      <c r="C202" s="269" t="s">
        <v>14</v>
      </c>
      <c r="D202" s="269">
        <v>700000</v>
      </c>
      <c r="E202" s="269"/>
      <c r="F202" s="270" t="s">
        <v>928</v>
      </c>
      <c r="G202" s="270"/>
      <c r="H202" s="287"/>
    </row>
    <row r="203" spans="2:14" x14ac:dyDescent="0.35">
      <c r="B203" s="268" t="s">
        <v>911</v>
      </c>
      <c r="C203" s="269" t="s">
        <v>14</v>
      </c>
      <c r="D203" s="269">
        <v>200000</v>
      </c>
      <c r="E203" s="269"/>
      <c r="F203" s="270" t="s">
        <v>927</v>
      </c>
      <c r="G203" s="270"/>
      <c r="H203" s="287"/>
    </row>
    <row r="204" spans="2:14" x14ac:dyDescent="0.35">
      <c r="B204" s="271" t="s">
        <v>1010</v>
      </c>
      <c r="C204" s="272" t="s">
        <v>14</v>
      </c>
      <c r="D204" s="272">
        <v>1140000</v>
      </c>
      <c r="E204" s="272"/>
      <c r="F204" s="273" t="s">
        <v>1035</v>
      </c>
      <c r="G204" s="273"/>
      <c r="H204" s="288"/>
    </row>
    <row r="205" spans="2:14" x14ac:dyDescent="0.35">
      <c r="B205" s="271" t="s">
        <v>1013</v>
      </c>
      <c r="C205" s="272" t="s">
        <v>14</v>
      </c>
      <c r="D205" s="272">
        <v>500000</v>
      </c>
      <c r="E205" s="272"/>
      <c r="F205" s="273" t="s">
        <v>1128</v>
      </c>
      <c r="G205" s="273"/>
      <c r="H205" s="288"/>
    </row>
    <row r="206" spans="2:14" x14ac:dyDescent="0.35">
      <c r="B206" s="271" t="s">
        <v>1053</v>
      </c>
      <c r="C206" s="272" t="s">
        <v>14</v>
      </c>
      <c r="D206" s="272">
        <v>500000</v>
      </c>
      <c r="E206" s="272"/>
      <c r="F206" s="273" t="s">
        <v>1128</v>
      </c>
      <c r="G206" s="273"/>
      <c r="H206" s="288"/>
    </row>
    <row r="207" spans="2:14" x14ac:dyDescent="0.35">
      <c r="B207" s="271" t="s">
        <v>1061</v>
      </c>
      <c r="C207" s="272" t="s">
        <v>14</v>
      </c>
      <c r="D207" s="272">
        <v>500000</v>
      </c>
      <c r="E207" s="272"/>
      <c r="F207" s="273" t="s">
        <v>1127</v>
      </c>
      <c r="G207" s="273"/>
      <c r="H207" s="288"/>
    </row>
    <row r="208" spans="2:14" x14ac:dyDescent="0.35">
      <c r="B208" s="271" t="s">
        <v>1103</v>
      </c>
      <c r="C208" s="272" t="s">
        <v>14</v>
      </c>
      <c r="D208" s="272">
        <v>300000</v>
      </c>
      <c r="E208" s="272"/>
      <c r="F208" s="270" t="s">
        <v>927</v>
      </c>
      <c r="G208" s="273"/>
      <c r="H208" s="288"/>
    </row>
    <row r="209" spans="2:8" x14ac:dyDescent="0.35">
      <c r="B209" s="271" t="s">
        <v>1126</v>
      </c>
      <c r="C209" s="272" t="s">
        <v>14</v>
      </c>
      <c r="D209" s="272">
        <v>300000</v>
      </c>
      <c r="E209" s="272"/>
      <c r="F209" s="270" t="s">
        <v>927</v>
      </c>
      <c r="G209" s="273"/>
      <c r="H209" s="288"/>
    </row>
    <row r="210" spans="2:8" x14ac:dyDescent="0.35">
      <c r="B210" s="271" t="s">
        <v>1120</v>
      </c>
      <c r="C210" s="272" t="s">
        <v>14</v>
      </c>
      <c r="D210" s="272">
        <v>200000</v>
      </c>
      <c r="E210" s="272"/>
      <c r="F210" s="270" t="s">
        <v>927</v>
      </c>
      <c r="G210" s="273"/>
      <c r="H210" s="288"/>
    </row>
    <row r="211" spans="2:8" x14ac:dyDescent="0.35">
      <c r="B211" s="14" t="s">
        <v>1146</v>
      </c>
      <c r="C211" s="272" t="s">
        <v>14</v>
      </c>
      <c r="D211" s="15">
        <v>250000</v>
      </c>
      <c r="E211" s="15"/>
      <c r="F211" s="270" t="s">
        <v>927</v>
      </c>
      <c r="G211" s="273"/>
      <c r="H211" s="288"/>
    </row>
    <row r="212" spans="2:8" x14ac:dyDescent="0.35">
      <c r="B212" s="14" t="s">
        <v>1159</v>
      </c>
      <c r="C212" s="15" t="s">
        <v>14</v>
      </c>
      <c r="D212" s="198">
        <v>1000000</v>
      </c>
      <c r="E212" s="272"/>
      <c r="F212" s="270" t="s">
        <v>927</v>
      </c>
      <c r="G212" s="273"/>
      <c r="H212" s="288"/>
    </row>
    <row r="213" spans="2:8" x14ac:dyDescent="0.35">
      <c r="B213" s="14" t="s">
        <v>1206</v>
      </c>
      <c r="C213" s="15" t="s">
        <v>14</v>
      </c>
      <c r="D213" s="198">
        <v>1000000</v>
      </c>
      <c r="E213" s="272"/>
      <c r="F213" s="270" t="s">
        <v>927</v>
      </c>
      <c r="G213" s="273"/>
      <c r="H213" s="288"/>
    </row>
    <row r="214" spans="2:8" x14ac:dyDescent="0.35">
      <c r="B214" s="14" t="s">
        <v>1263</v>
      </c>
      <c r="C214" s="15" t="s">
        <v>14</v>
      </c>
      <c r="D214" s="198">
        <v>1950000</v>
      </c>
      <c r="E214" s="272"/>
      <c r="F214" s="270" t="s">
        <v>927</v>
      </c>
      <c r="G214" s="273"/>
      <c r="H214" s="288"/>
    </row>
    <row r="215" spans="2:8" x14ac:dyDescent="0.35">
      <c r="B215" s="14" t="s">
        <v>1281</v>
      </c>
      <c r="C215" s="15" t="s">
        <v>14</v>
      </c>
      <c r="D215" s="198">
        <v>684000</v>
      </c>
      <c r="E215" s="272"/>
      <c r="F215" s="273" t="s">
        <v>928</v>
      </c>
      <c r="G215" s="273"/>
      <c r="H215" s="288"/>
    </row>
    <row r="216" spans="2:8" x14ac:dyDescent="0.35">
      <c r="B216" s="14" t="s">
        <v>1281</v>
      </c>
      <c r="C216" s="15" t="s">
        <v>14</v>
      </c>
      <c r="D216" s="272">
        <v>650000</v>
      </c>
      <c r="E216" s="272"/>
      <c r="F216" s="273" t="s">
        <v>927</v>
      </c>
      <c r="G216" s="273"/>
      <c r="H216" s="288"/>
    </row>
    <row r="217" spans="2:8" x14ac:dyDescent="0.35">
      <c r="B217" s="14" t="s">
        <v>1281</v>
      </c>
      <c r="C217" s="15" t="s">
        <v>14</v>
      </c>
      <c r="D217" s="272">
        <v>1829000</v>
      </c>
      <c r="E217" s="272"/>
      <c r="F217" s="273" t="s">
        <v>1322</v>
      </c>
      <c r="G217" s="273"/>
      <c r="H217" s="288"/>
    </row>
    <row r="218" spans="2:8" x14ac:dyDescent="0.35">
      <c r="B218" s="14" t="s">
        <v>1289</v>
      </c>
      <c r="C218" s="15" t="s">
        <v>14</v>
      </c>
      <c r="D218" s="272">
        <v>2500000</v>
      </c>
      <c r="E218" s="272"/>
      <c r="F218" s="273" t="s">
        <v>927</v>
      </c>
      <c r="G218" s="273"/>
      <c r="H218" s="288"/>
    </row>
    <row r="219" spans="2:8" x14ac:dyDescent="0.35">
      <c r="B219" s="14" t="s">
        <v>1332</v>
      </c>
      <c r="C219" s="15" t="s">
        <v>14</v>
      </c>
      <c r="D219" s="272">
        <v>615000</v>
      </c>
      <c r="E219" s="272"/>
      <c r="F219" s="273" t="s">
        <v>927</v>
      </c>
      <c r="G219" s="273"/>
      <c r="H219" s="288"/>
    </row>
    <row r="220" spans="2:8" x14ac:dyDescent="0.35">
      <c r="B220" s="14" t="s">
        <v>1397</v>
      </c>
      <c r="C220" s="15" t="s">
        <v>14</v>
      </c>
      <c r="D220" s="272">
        <v>2100000</v>
      </c>
      <c r="E220" s="272"/>
      <c r="F220" s="273" t="s">
        <v>927</v>
      </c>
      <c r="G220" s="273"/>
      <c r="H220" s="288"/>
    </row>
    <row r="221" spans="2:8" x14ac:dyDescent="0.35">
      <c r="B221" s="14" t="s">
        <v>1397</v>
      </c>
      <c r="C221" s="15" t="s">
        <v>14</v>
      </c>
      <c r="D221" s="272">
        <v>825000</v>
      </c>
      <c r="E221" s="272"/>
      <c r="F221" s="273" t="s">
        <v>1322</v>
      </c>
      <c r="G221" s="273"/>
      <c r="H221" s="288"/>
    </row>
    <row r="222" spans="2:8" x14ac:dyDescent="0.35">
      <c r="B222" s="14" t="s">
        <v>1406</v>
      </c>
      <c r="C222" s="15" t="s">
        <v>14</v>
      </c>
      <c r="D222" s="272">
        <v>500000</v>
      </c>
      <c r="E222" s="272"/>
      <c r="F222" s="273" t="s">
        <v>927</v>
      </c>
      <c r="G222" s="273"/>
      <c r="H222" s="288"/>
    </row>
    <row r="223" spans="2:8" x14ac:dyDescent="0.35">
      <c r="B223" s="14" t="s">
        <v>1407</v>
      </c>
      <c r="C223" s="15" t="s">
        <v>14</v>
      </c>
      <c r="D223" s="272">
        <v>1070000</v>
      </c>
      <c r="E223" s="272"/>
      <c r="F223" s="273" t="s">
        <v>928</v>
      </c>
      <c r="G223" s="273"/>
      <c r="H223" s="288"/>
    </row>
    <row r="224" spans="2:8" x14ac:dyDescent="0.35">
      <c r="B224" s="271"/>
      <c r="C224" s="272"/>
      <c r="D224" s="272"/>
      <c r="E224" s="272"/>
      <c r="F224" s="273"/>
      <c r="G224" s="273"/>
      <c r="H224" s="288"/>
    </row>
    <row r="225" spans="2:8" ht="15" thickBot="1" x14ac:dyDescent="0.4">
      <c r="B225" s="271"/>
      <c r="C225" s="272"/>
      <c r="D225" s="272"/>
      <c r="E225" s="272"/>
      <c r="F225" s="273"/>
      <c r="G225" s="273"/>
      <c r="H225" s="288"/>
    </row>
    <row r="226" spans="2:8" ht="15" thickBot="1" x14ac:dyDescent="0.4">
      <c r="B226" s="338" t="s">
        <v>198</v>
      </c>
      <c r="C226" s="339"/>
      <c r="D226" s="274">
        <f>SUM(D200:D225)</f>
        <v>20955000</v>
      </c>
      <c r="E226" s="274"/>
      <c r="F226" s="275"/>
      <c r="G226" s="275"/>
      <c r="H226" s="290"/>
    </row>
    <row r="227" spans="2:8" x14ac:dyDescent="0.35">
      <c r="B227" s="265"/>
      <c r="C227" s="266"/>
      <c r="D227" s="266"/>
      <c r="E227" s="266"/>
      <c r="F227" s="267"/>
      <c r="G227" s="267"/>
      <c r="H227" s="289"/>
    </row>
    <row r="228" spans="2:8" x14ac:dyDescent="0.35">
      <c r="B228" s="268"/>
      <c r="C228" s="269"/>
      <c r="D228" s="269"/>
      <c r="E228" s="269"/>
      <c r="F228" s="270"/>
      <c r="G228" s="270"/>
      <c r="H228" s="287"/>
    </row>
    <row r="229" spans="2:8" x14ac:dyDescent="0.35">
      <c r="B229" s="268" t="s">
        <v>872</v>
      </c>
      <c r="C229" s="269" t="s">
        <v>14</v>
      </c>
      <c r="D229" s="269">
        <v>268000</v>
      </c>
      <c r="E229" s="276">
        <v>4.0000000000000001E-3</v>
      </c>
      <c r="F229" s="270"/>
      <c r="G229" s="270" t="s">
        <v>929</v>
      </c>
      <c r="H229" s="287" t="s">
        <v>432</v>
      </c>
    </row>
    <row r="230" spans="2:8" x14ac:dyDescent="0.35">
      <c r="B230" s="268" t="s">
        <v>872</v>
      </c>
      <c r="C230" s="269" t="s">
        <v>14</v>
      </c>
      <c r="D230" s="269">
        <v>505000</v>
      </c>
      <c r="E230" s="276">
        <v>4.0000000000000001E-3</v>
      </c>
      <c r="F230" s="270"/>
      <c r="G230" s="270" t="s">
        <v>930</v>
      </c>
      <c r="H230" s="287" t="s">
        <v>432</v>
      </c>
    </row>
    <row r="231" spans="2:8" x14ac:dyDescent="0.35">
      <c r="B231" s="268" t="s">
        <v>872</v>
      </c>
      <c r="C231" s="269" t="s">
        <v>14</v>
      </c>
      <c r="D231" s="269">
        <v>335000</v>
      </c>
      <c r="E231" s="276">
        <v>5.0000000000000001E-3</v>
      </c>
      <c r="F231" s="270"/>
      <c r="G231" s="270" t="s">
        <v>944</v>
      </c>
      <c r="H231" s="287" t="s">
        <v>943</v>
      </c>
    </row>
    <row r="232" spans="2:8" x14ac:dyDescent="0.35">
      <c r="B232" s="268" t="s">
        <v>872</v>
      </c>
      <c r="C232" s="269" t="s">
        <v>14</v>
      </c>
      <c r="D232" s="269">
        <v>201000</v>
      </c>
      <c r="E232" s="276">
        <v>3.0000000000000001E-3</v>
      </c>
      <c r="F232" s="270"/>
      <c r="G232" s="270" t="s">
        <v>931</v>
      </c>
      <c r="H232" s="287" t="s">
        <v>702</v>
      </c>
    </row>
    <row r="233" spans="2:8" x14ac:dyDescent="0.35">
      <c r="B233" s="268" t="s">
        <v>872</v>
      </c>
      <c r="C233" s="269" t="s">
        <v>14</v>
      </c>
      <c r="D233" s="269">
        <v>100000</v>
      </c>
      <c r="E233" s="276">
        <v>1.5E-3</v>
      </c>
      <c r="F233" s="270"/>
      <c r="G233" s="270" t="s">
        <v>932</v>
      </c>
      <c r="H233" s="287" t="s">
        <v>437</v>
      </c>
    </row>
    <row r="234" spans="2:8" x14ac:dyDescent="0.35">
      <c r="B234" s="268" t="s">
        <v>872</v>
      </c>
      <c r="C234" s="269" t="s">
        <v>14</v>
      </c>
      <c r="D234" s="269">
        <v>50000</v>
      </c>
      <c r="E234" s="276">
        <v>1E-3</v>
      </c>
      <c r="F234" s="270"/>
      <c r="G234" s="270" t="s">
        <v>933</v>
      </c>
      <c r="H234" s="287" t="s">
        <v>439</v>
      </c>
    </row>
    <row r="235" spans="2:8" x14ac:dyDescent="0.35">
      <c r="B235" s="268" t="s">
        <v>872</v>
      </c>
      <c r="C235" s="269" t="s">
        <v>14</v>
      </c>
      <c r="D235" s="269">
        <v>20000</v>
      </c>
      <c r="E235" s="276"/>
      <c r="F235" s="270"/>
      <c r="G235" s="270" t="s">
        <v>934</v>
      </c>
      <c r="H235" s="287" t="s">
        <v>438</v>
      </c>
    </row>
    <row r="236" spans="2:8" x14ac:dyDescent="0.35">
      <c r="B236" s="268" t="s">
        <v>872</v>
      </c>
      <c r="C236" s="269" t="s">
        <v>14</v>
      </c>
      <c r="D236" s="269">
        <v>50000</v>
      </c>
      <c r="E236" s="276"/>
      <c r="F236" s="270"/>
      <c r="G236" s="270" t="s">
        <v>935</v>
      </c>
      <c r="H236" s="287" t="s">
        <v>770</v>
      </c>
    </row>
    <row r="237" spans="2:8" x14ac:dyDescent="0.35">
      <c r="B237" s="268" t="s">
        <v>872</v>
      </c>
      <c r="C237" s="269" t="s">
        <v>14</v>
      </c>
      <c r="D237" s="269">
        <v>10000</v>
      </c>
      <c r="E237" s="276"/>
      <c r="F237" s="270"/>
      <c r="G237" s="270" t="s">
        <v>936</v>
      </c>
      <c r="H237" s="287" t="s">
        <v>937</v>
      </c>
    </row>
    <row r="238" spans="2:8" x14ac:dyDescent="0.35">
      <c r="B238" s="268" t="s">
        <v>905</v>
      </c>
      <c r="C238" s="269" t="s">
        <v>14</v>
      </c>
      <c r="D238" s="269">
        <v>670000</v>
      </c>
      <c r="E238" s="276">
        <v>5.0000000000000001E-3</v>
      </c>
      <c r="F238" s="270"/>
      <c r="G238" s="270" t="s">
        <v>938</v>
      </c>
      <c r="H238" s="287" t="s">
        <v>451</v>
      </c>
    </row>
    <row r="239" spans="2:8" x14ac:dyDescent="0.35">
      <c r="B239" s="268" t="s">
        <v>911</v>
      </c>
      <c r="C239" s="269" t="s">
        <v>14</v>
      </c>
      <c r="D239" s="269">
        <v>105000</v>
      </c>
      <c r="E239" s="276"/>
      <c r="F239" s="270"/>
      <c r="G239" s="270" t="s">
        <v>939</v>
      </c>
      <c r="H239" s="287" t="s">
        <v>940</v>
      </c>
    </row>
    <row r="240" spans="2:8" x14ac:dyDescent="0.35">
      <c r="B240" s="268" t="s">
        <v>911</v>
      </c>
      <c r="C240" s="269" t="s">
        <v>14</v>
      </c>
      <c r="D240" s="269">
        <v>116500</v>
      </c>
      <c r="E240" s="276"/>
      <c r="F240" s="270"/>
      <c r="G240" s="270" t="s">
        <v>941</v>
      </c>
      <c r="H240" s="287" t="s">
        <v>881</v>
      </c>
    </row>
    <row r="241" spans="2:8" x14ac:dyDescent="0.35">
      <c r="B241" s="268" t="s">
        <v>1010</v>
      </c>
      <c r="C241" s="269" t="s">
        <v>14</v>
      </c>
      <c r="D241" s="269">
        <v>268000</v>
      </c>
      <c r="E241" s="276">
        <v>4.0000000000000001E-3</v>
      </c>
      <c r="F241" s="270"/>
      <c r="G241" s="270" t="s">
        <v>1129</v>
      </c>
      <c r="H241" s="287" t="s">
        <v>432</v>
      </c>
    </row>
    <row r="242" spans="2:8" x14ac:dyDescent="0.35">
      <c r="B242" s="268" t="s">
        <v>1010</v>
      </c>
      <c r="C242" s="269" t="s">
        <v>14</v>
      </c>
      <c r="D242" s="269">
        <v>335000</v>
      </c>
      <c r="E242" s="276">
        <v>5.0000000000000001E-3</v>
      </c>
      <c r="F242" s="270"/>
      <c r="G242" s="270" t="s">
        <v>1130</v>
      </c>
      <c r="H242" s="287" t="s">
        <v>943</v>
      </c>
    </row>
    <row r="243" spans="2:8" x14ac:dyDescent="0.35">
      <c r="B243" s="268" t="s">
        <v>1010</v>
      </c>
      <c r="C243" s="269" t="s">
        <v>14</v>
      </c>
      <c r="D243" s="269">
        <v>201000</v>
      </c>
      <c r="E243" s="276">
        <v>3.0000000000000001E-3</v>
      </c>
      <c r="F243" s="270"/>
      <c r="G243" s="270" t="s">
        <v>1131</v>
      </c>
      <c r="H243" s="287" t="s">
        <v>702</v>
      </c>
    </row>
    <row r="244" spans="2:8" x14ac:dyDescent="0.35">
      <c r="B244" s="268" t="s">
        <v>1010</v>
      </c>
      <c r="C244" s="269" t="s">
        <v>14</v>
      </c>
      <c r="D244" s="269">
        <v>100000</v>
      </c>
      <c r="E244" s="276">
        <v>1.5E-3</v>
      </c>
      <c r="F244" s="270"/>
      <c r="G244" s="270" t="s">
        <v>1132</v>
      </c>
      <c r="H244" s="287" t="s">
        <v>437</v>
      </c>
    </row>
    <row r="245" spans="2:8" x14ac:dyDescent="0.35">
      <c r="B245" s="268" t="s">
        <v>1010</v>
      </c>
      <c r="C245" s="269" t="s">
        <v>14</v>
      </c>
      <c r="D245" s="269">
        <v>84000</v>
      </c>
      <c r="E245" s="276">
        <v>1E-3</v>
      </c>
      <c r="F245" s="270"/>
      <c r="G245" s="270" t="s">
        <v>1133</v>
      </c>
      <c r="H245" s="287" t="s">
        <v>439</v>
      </c>
    </row>
    <row r="246" spans="2:8" x14ac:dyDescent="0.35">
      <c r="B246" s="268" t="s">
        <v>1010</v>
      </c>
      <c r="C246" s="269" t="s">
        <v>14</v>
      </c>
      <c r="D246" s="269">
        <v>20000</v>
      </c>
      <c r="E246" s="269"/>
      <c r="F246" s="270"/>
      <c r="G246" s="270" t="s">
        <v>1134</v>
      </c>
      <c r="H246" s="287" t="s">
        <v>438</v>
      </c>
    </row>
    <row r="247" spans="2:8" x14ac:dyDescent="0.35">
      <c r="B247" s="268" t="s">
        <v>1010</v>
      </c>
      <c r="C247" s="269" t="s">
        <v>14</v>
      </c>
      <c r="D247" s="269">
        <v>5000</v>
      </c>
      <c r="E247" s="269"/>
      <c r="F247" s="270"/>
      <c r="G247" s="270" t="s">
        <v>1135</v>
      </c>
      <c r="H247" s="287" t="s">
        <v>937</v>
      </c>
    </row>
    <row r="248" spans="2:8" x14ac:dyDescent="0.35">
      <c r="B248" s="268" t="s">
        <v>1010</v>
      </c>
      <c r="C248" s="269" t="s">
        <v>14</v>
      </c>
      <c r="D248" s="269">
        <v>5000</v>
      </c>
      <c r="E248" s="269"/>
      <c r="F248" s="270"/>
      <c r="G248" s="270" t="s">
        <v>1136</v>
      </c>
      <c r="H248" s="287" t="s">
        <v>1137</v>
      </c>
    </row>
    <row r="249" spans="2:8" ht="29" x14ac:dyDescent="0.35">
      <c r="B249" s="268" t="s">
        <v>1013</v>
      </c>
      <c r="C249" s="269" t="s">
        <v>14</v>
      </c>
      <c r="D249" s="269">
        <v>458000</v>
      </c>
      <c r="E249" s="276">
        <v>2.5000000000000001E-3</v>
      </c>
      <c r="F249" s="270"/>
      <c r="G249" s="321" t="s">
        <v>1142</v>
      </c>
      <c r="H249" s="287" t="s">
        <v>452</v>
      </c>
    </row>
    <row r="250" spans="2:8" x14ac:dyDescent="0.35">
      <c r="B250" s="268" t="s">
        <v>1053</v>
      </c>
      <c r="C250" s="269" t="s">
        <v>14</v>
      </c>
      <c r="D250" s="269">
        <v>335000</v>
      </c>
      <c r="E250" s="276">
        <v>5.0000000000000001E-3</v>
      </c>
      <c r="F250" s="270"/>
      <c r="G250" s="270" t="s">
        <v>1138</v>
      </c>
      <c r="H250" s="287" t="s">
        <v>1139</v>
      </c>
    </row>
    <row r="251" spans="2:8" ht="15" customHeight="1" x14ac:dyDescent="0.35">
      <c r="B251" s="268" t="s">
        <v>1061</v>
      </c>
      <c r="C251" s="269" t="s">
        <v>14</v>
      </c>
      <c r="D251" s="269">
        <v>500000</v>
      </c>
      <c r="E251" s="269" t="s">
        <v>701</v>
      </c>
      <c r="F251" s="270"/>
      <c r="G251" s="270" t="s">
        <v>1140</v>
      </c>
      <c r="H251" s="287" t="s">
        <v>1141</v>
      </c>
    </row>
    <row r="252" spans="2:8" ht="15" customHeight="1" x14ac:dyDescent="0.35">
      <c r="B252" s="268" t="s">
        <v>1061</v>
      </c>
      <c r="C252" s="272" t="s">
        <v>14</v>
      </c>
      <c r="D252" s="272">
        <v>440500</v>
      </c>
      <c r="E252" s="272"/>
      <c r="F252" s="273"/>
      <c r="G252" s="273"/>
      <c r="H252" s="288"/>
    </row>
    <row r="253" spans="2:8" ht="15" customHeight="1" x14ac:dyDescent="0.35">
      <c r="B253" s="271"/>
      <c r="C253" s="272"/>
      <c r="D253" s="272"/>
      <c r="E253" s="272"/>
      <c r="F253" s="273"/>
      <c r="G253" s="273"/>
      <c r="H253" s="288"/>
    </row>
    <row r="254" spans="2:8" ht="15" customHeight="1" x14ac:dyDescent="0.35">
      <c r="B254" s="271" t="s">
        <v>1101</v>
      </c>
      <c r="C254" s="272" t="s">
        <v>14</v>
      </c>
      <c r="D254" s="272">
        <v>200000</v>
      </c>
      <c r="E254" s="272"/>
      <c r="F254" s="273"/>
      <c r="G254" s="273" t="s">
        <v>1232</v>
      </c>
      <c r="H254" s="288" t="s">
        <v>1233</v>
      </c>
    </row>
    <row r="255" spans="2:8" ht="15" customHeight="1" x14ac:dyDescent="0.35">
      <c r="B255" s="271" t="s">
        <v>1101</v>
      </c>
      <c r="C255" s="272" t="s">
        <v>14</v>
      </c>
      <c r="D255" s="272">
        <v>20000</v>
      </c>
      <c r="E255" s="272"/>
      <c r="F255" s="273"/>
      <c r="G255" s="273" t="s">
        <v>1234</v>
      </c>
      <c r="H255" s="288" t="s">
        <v>1235</v>
      </c>
    </row>
    <row r="256" spans="2:8" ht="15" customHeight="1" x14ac:dyDescent="0.35">
      <c r="B256" s="271" t="s">
        <v>1236</v>
      </c>
      <c r="C256" s="272" t="s">
        <v>14</v>
      </c>
      <c r="D256" s="272">
        <v>200000</v>
      </c>
      <c r="E256" s="272"/>
      <c r="F256" s="273"/>
      <c r="G256" s="273" t="s">
        <v>1232</v>
      </c>
      <c r="H256" s="288" t="s">
        <v>1233</v>
      </c>
    </row>
    <row r="257" spans="2:8" ht="15" customHeight="1" x14ac:dyDescent="0.35">
      <c r="B257" s="271" t="s">
        <v>1236</v>
      </c>
      <c r="C257" s="272" t="s">
        <v>14</v>
      </c>
      <c r="D257" s="272">
        <v>20000</v>
      </c>
      <c r="E257" s="272"/>
      <c r="F257" s="273"/>
      <c r="G257" s="273" t="s">
        <v>1234</v>
      </c>
      <c r="H257" s="288" t="s">
        <v>1235</v>
      </c>
    </row>
    <row r="258" spans="2:8" ht="15" customHeight="1" x14ac:dyDescent="0.35">
      <c r="B258" s="271" t="s">
        <v>1239</v>
      </c>
      <c r="C258" s="272" t="s">
        <v>14</v>
      </c>
      <c r="D258" s="272">
        <v>20000</v>
      </c>
      <c r="E258" s="272"/>
      <c r="F258" s="273"/>
      <c r="G258" s="273" t="s">
        <v>1240</v>
      </c>
      <c r="H258" s="288" t="s">
        <v>1241</v>
      </c>
    </row>
    <row r="259" spans="2:8" ht="15" customHeight="1" x14ac:dyDescent="0.35">
      <c r="B259" s="271" t="s">
        <v>1239</v>
      </c>
      <c r="C259" s="272" t="s">
        <v>14</v>
      </c>
      <c r="D259" s="272">
        <v>10000</v>
      </c>
      <c r="E259" s="272"/>
      <c r="F259" s="273"/>
      <c r="G259" s="273" t="s">
        <v>1242</v>
      </c>
      <c r="H259" s="288"/>
    </row>
    <row r="260" spans="2:8" ht="15" customHeight="1" x14ac:dyDescent="0.35">
      <c r="B260" s="271" t="s">
        <v>1236</v>
      </c>
      <c r="C260" s="272" t="s">
        <v>14</v>
      </c>
      <c r="D260" s="272">
        <v>150000</v>
      </c>
      <c r="E260" s="272"/>
      <c r="F260" s="273"/>
      <c r="G260" s="273" t="s">
        <v>1237</v>
      </c>
      <c r="H260" s="288" t="s">
        <v>1233</v>
      </c>
    </row>
    <row r="261" spans="2:8" ht="15" customHeight="1" x14ac:dyDescent="0.35">
      <c r="B261" s="271" t="s">
        <v>1236</v>
      </c>
      <c r="C261" s="272" t="s">
        <v>14</v>
      </c>
      <c r="D261" s="272">
        <v>20000</v>
      </c>
      <c r="E261" s="272"/>
      <c r="F261" s="273"/>
      <c r="G261" s="273" t="s">
        <v>1234</v>
      </c>
      <c r="H261" s="288" t="s">
        <v>1235</v>
      </c>
    </row>
    <row r="262" spans="2:8" ht="15" customHeight="1" x14ac:dyDescent="0.35">
      <c r="B262" s="271" t="s">
        <v>1238</v>
      </c>
      <c r="C262" s="272" t="s">
        <v>14</v>
      </c>
      <c r="D262" s="272">
        <v>150000</v>
      </c>
      <c r="E262" s="272"/>
      <c r="F262" s="273"/>
      <c r="G262" s="273" t="s">
        <v>1237</v>
      </c>
      <c r="H262" s="288" t="s">
        <v>1233</v>
      </c>
    </row>
    <row r="263" spans="2:8" ht="15" customHeight="1" x14ac:dyDescent="0.35">
      <c r="B263" s="271" t="s">
        <v>1238</v>
      </c>
      <c r="C263" s="272" t="s">
        <v>14</v>
      </c>
      <c r="D263" s="272">
        <v>20000</v>
      </c>
      <c r="E263" s="272"/>
      <c r="F263" s="273"/>
      <c r="G263" s="273" t="s">
        <v>1234</v>
      </c>
      <c r="H263" s="288" t="s">
        <v>1235</v>
      </c>
    </row>
    <row r="264" spans="2:8" ht="15" customHeight="1" x14ac:dyDescent="0.35">
      <c r="B264" s="271" t="s">
        <v>1244</v>
      </c>
      <c r="C264" s="272" t="s">
        <v>14</v>
      </c>
      <c r="D264" s="272">
        <v>239100</v>
      </c>
      <c r="E264" s="272"/>
      <c r="F264" s="273"/>
      <c r="G264" s="273" t="s">
        <v>1243</v>
      </c>
      <c r="H264" s="288" t="s">
        <v>881</v>
      </c>
    </row>
    <row r="265" spans="2:8" ht="15" customHeight="1" x14ac:dyDescent="0.35">
      <c r="B265" s="271" t="s">
        <v>1159</v>
      </c>
      <c r="C265" s="272" t="s">
        <v>14</v>
      </c>
      <c r="D265" s="272">
        <v>268000</v>
      </c>
      <c r="E265" s="276">
        <v>4.0000000000000001E-3</v>
      </c>
      <c r="F265" s="273"/>
      <c r="G265" s="270" t="s">
        <v>1245</v>
      </c>
      <c r="H265" s="287" t="s">
        <v>432</v>
      </c>
    </row>
    <row r="266" spans="2:8" ht="15" customHeight="1" x14ac:dyDescent="0.35">
      <c r="B266" s="271" t="s">
        <v>1159</v>
      </c>
      <c r="C266" s="272" t="s">
        <v>14</v>
      </c>
      <c r="D266" s="272">
        <v>335000</v>
      </c>
      <c r="E266" s="276">
        <v>5.0000000000000001E-3</v>
      </c>
      <c r="F266" s="273"/>
      <c r="G266" s="270" t="s">
        <v>1246</v>
      </c>
      <c r="H266" s="287" t="s">
        <v>943</v>
      </c>
    </row>
    <row r="267" spans="2:8" ht="15" customHeight="1" x14ac:dyDescent="0.35">
      <c r="B267" s="271" t="s">
        <v>1159</v>
      </c>
      <c r="C267" s="272" t="s">
        <v>14</v>
      </c>
      <c r="D267" s="272">
        <v>201000</v>
      </c>
      <c r="E267" s="276">
        <v>3.0000000000000001E-3</v>
      </c>
      <c r="F267" s="273"/>
      <c r="G267" s="270" t="s">
        <v>1247</v>
      </c>
      <c r="H267" s="287" t="s">
        <v>702</v>
      </c>
    </row>
    <row r="268" spans="2:8" ht="15" customHeight="1" x14ac:dyDescent="0.35">
      <c r="B268" s="271" t="s">
        <v>1159</v>
      </c>
      <c r="C268" s="272" t="s">
        <v>14</v>
      </c>
      <c r="D268" s="272">
        <v>100000</v>
      </c>
      <c r="E268" s="276">
        <v>1.5E-3</v>
      </c>
      <c r="F268" s="273"/>
      <c r="G268" s="270" t="s">
        <v>1248</v>
      </c>
      <c r="H268" s="287" t="s">
        <v>437</v>
      </c>
    </row>
    <row r="269" spans="2:8" ht="15" customHeight="1" x14ac:dyDescent="0.35">
      <c r="B269" s="271" t="s">
        <v>1159</v>
      </c>
      <c r="C269" s="272" t="s">
        <v>14</v>
      </c>
      <c r="D269" s="272">
        <v>67000</v>
      </c>
      <c r="E269" s="276">
        <v>1E-3</v>
      </c>
      <c r="F269" s="273"/>
      <c r="G269" s="270" t="s">
        <v>1249</v>
      </c>
      <c r="H269" s="287" t="s">
        <v>439</v>
      </c>
    </row>
    <row r="270" spans="2:8" ht="15" customHeight="1" x14ac:dyDescent="0.35">
      <c r="B270" s="271" t="s">
        <v>1159</v>
      </c>
      <c r="C270" s="272" t="s">
        <v>14</v>
      </c>
      <c r="D270" s="272">
        <v>27000</v>
      </c>
      <c r="E270" s="276">
        <v>4.0000000000000002E-4</v>
      </c>
      <c r="F270" s="273"/>
      <c r="G270" s="270" t="s">
        <v>1250</v>
      </c>
      <c r="H270" s="287" t="s">
        <v>438</v>
      </c>
    </row>
    <row r="271" spans="2:8" ht="15" customHeight="1" x14ac:dyDescent="0.35">
      <c r="B271" s="271" t="s">
        <v>1159</v>
      </c>
      <c r="C271" s="272" t="s">
        <v>14</v>
      </c>
      <c r="D271" s="272">
        <v>2000</v>
      </c>
      <c r="E271" s="272"/>
      <c r="F271" s="273"/>
      <c r="G271" s="270" t="s">
        <v>1251</v>
      </c>
      <c r="H271" s="287" t="s">
        <v>807</v>
      </c>
    </row>
    <row r="272" spans="2:8" ht="15" customHeight="1" x14ac:dyDescent="0.35">
      <c r="B272" s="271"/>
      <c r="C272" s="272"/>
      <c r="D272" s="272"/>
      <c r="E272" s="272"/>
      <c r="F272" s="273"/>
      <c r="G272" s="273"/>
      <c r="H272" s="288"/>
    </row>
    <row r="273" spans="2:8" ht="15" customHeight="1" x14ac:dyDescent="0.35">
      <c r="B273" s="271"/>
      <c r="C273" s="272"/>
      <c r="D273" s="272"/>
      <c r="E273" s="272"/>
      <c r="F273" s="273"/>
      <c r="G273" s="273"/>
      <c r="H273" s="288"/>
    </row>
    <row r="274" spans="2:8" ht="15" customHeight="1" x14ac:dyDescent="0.35">
      <c r="B274" s="271"/>
      <c r="C274" s="272"/>
      <c r="D274" s="272"/>
      <c r="E274" s="272"/>
      <c r="F274" s="273"/>
      <c r="G274" s="273"/>
      <c r="H274" s="288"/>
    </row>
    <row r="275" spans="2:8" ht="15" customHeight="1" x14ac:dyDescent="0.35">
      <c r="B275" s="271"/>
      <c r="C275" s="272"/>
      <c r="D275" s="272"/>
      <c r="E275" s="272"/>
      <c r="F275" s="273"/>
      <c r="G275" s="273"/>
      <c r="H275" s="288"/>
    </row>
    <row r="276" spans="2:8" ht="15" customHeight="1" x14ac:dyDescent="0.35">
      <c r="B276" s="271"/>
      <c r="C276" s="272"/>
      <c r="D276" s="272"/>
      <c r="E276" s="272"/>
      <c r="F276" s="273"/>
      <c r="G276" s="273"/>
      <c r="H276" s="288"/>
    </row>
    <row r="277" spans="2:8" ht="15" customHeight="1" x14ac:dyDescent="0.35">
      <c r="B277" s="271"/>
      <c r="C277" s="272"/>
      <c r="D277" s="272"/>
      <c r="E277" s="272"/>
      <c r="F277" s="273"/>
      <c r="G277" s="273"/>
      <c r="H277" s="288"/>
    </row>
    <row r="278" spans="2:8" ht="15" customHeight="1" x14ac:dyDescent="0.35">
      <c r="B278" s="271" t="s">
        <v>1430</v>
      </c>
      <c r="C278" s="272" t="s">
        <v>14</v>
      </c>
      <c r="D278" s="272"/>
      <c r="E278" s="272"/>
      <c r="F278" s="273"/>
      <c r="G278" s="273"/>
      <c r="H278" s="288"/>
    </row>
    <row r="279" spans="2:8" ht="15" customHeight="1" x14ac:dyDescent="0.35">
      <c r="B279" s="271"/>
      <c r="C279" s="272"/>
      <c r="D279" s="272"/>
      <c r="E279" s="272"/>
      <c r="F279" s="273"/>
      <c r="G279" s="273"/>
      <c r="H279" s="288"/>
    </row>
    <row r="280" spans="2:8" ht="15" customHeight="1" x14ac:dyDescent="0.35">
      <c r="B280" s="271"/>
      <c r="C280" s="272"/>
      <c r="D280" s="272"/>
      <c r="E280" s="272"/>
      <c r="F280" s="273"/>
      <c r="G280" s="273"/>
      <c r="H280" s="288"/>
    </row>
    <row r="281" spans="2:8" ht="15" customHeight="1" x14ac:dyDescent="0.35">
      <c r="B281" s="271"/>
      <c r="C281" s="272"/>
      <c r="D281" s="272"/>
      <c r="E281" s="272"/>
      <c r="F281" s="273"/>
      <c r="G281" s="273"/>
      <c r="H281" s="288"/>
    </row>
    <row r="282" spans="2:8" ht="15" customHeight="1" x14ac:dyDescent="0.35">
      <c r="B282" s="271"/>
      <c r="C282" s="272"/>
      <c r="D282" s="272"/>
      <c r="E282" s="272"/>
      <c r="F282" s="273"/>
      <c r="G282" s="273"/>
      <c r="H282" s="288"/>
    </row>
    <row r="283" spans="2:8" ht="15" customHeight="1" x14ac:dyDescent="0.35">
      <c r="B283" s="271"/>
      <c r="C283" s="272"/>
      <c r="D283" s="272"/>
      <c r="E283" s="272"/>
      <c r="F283" s="273"/>
      <c r="G283" s="273"/>
      <c r="H283" s="288"/>
    </row>
    <row r="284" spans="2:8" ht="15" customHeight="1" x14ac:dyDescent="0.35">
      <c r="B284" s="271"/>
      <c r="C284" s="272"/>
      <c r="D284" s="272"/>
      <c r="E284" s="272"/>
      <c r="F284" s="273"/>
      <c r="G284" s="273"/>
      <c r="H284" s="288"/>
    </row>
    <row r="285" spans="2:8" ht="15" customHeight="1" x14ac:dyDescent="0.35">
      <c r="B285" s="271"/>
      <c r="C285" s="272"/>
      <c r="D285" s="272"/>
      <c r="E285" s="272"/>
      <c r="F285" s="273"/>
      <c r="G285" s="273"/>
      <c r="H285" s="288"/>
    </row>
    <row r="286" spans="2:8" ht="15" customHeight="1" x14ac:dyDescent="0.35">
      <c r="B286" s="271"/>
      <c r="C286" s="272"/>
      <c r="D286" s="272"/>
      <c r="E286" s="272"/>
      <c r="F286" s="273"/>
      <c r="G286" s="273"/>
      <c r="H286" s="288"/>
    </row>
    <row r="287" spans="2:8" ht="15" customHeight="1" x14ac:dyDescent="0.35">
      <c r="B287" s="271"/>
      <c r="C287" s="272"/>
      <c r="D287" s="272"/>
      <c r="E287" s="272"/>
      <c r="F287" s="273"/>
      <c r="G287" s="273"/>
      <c r="H287" s="288"/>
    </row>
    <row r="288" spans="2:8" ht="15" customHeight="1" x14ac:dyDescent="0.35">
      <c r="B288" s="271"/>
      <c r="C288" s="272"/>
      <c r="D288" s="272"/>
      <c r="E288" s="272"/>
      <c r="F288" s="273"/>
      <c r="G288" s="273"/>
      <c r="H288" s="288"/>
    </row>
    <row r="289" spans="2:8" ht="15" customHeight="1" x14ac:dyDescent="0.35">
      <c r="B289" s="271"/>
      <c r="C289" s="272"/>
      <c r="D289" s="272"/>
      <c r="E289" s="272"/>
      <c r="F289" s="273"/>
      <c r="G289" s="273"/>
      <c r="H289" s="288"/>
    </row>
    <row r="290" spans="2:8" ht="15" customHeight="1" x14ac:dyDescent="0.35">
      <c r="B290" s="271"/>
      <c r="C290" s="272"/>
      <c r="D290" s="272"/>
      <c r="E290" s="272"/>
      <c r="F290" s="273"/>
      <c r="G290" s="273"/>
      <c r="H290" s="288"/>
    </row>
    <row r="291" spans="2:8" ht="15" customHeight="1" x14ac:dyDescent="0.35">
      <c r="B291" s="271"/>
      <c r="C291" s="272"/>
      <c r="D291" s="272"/>
      <c r="E291" s="272"/>
      <c r="F291" s="273"/>
      <c r="G291" s="273"/>
      <c r="H291" s="288"/>
    </row>
    <row r="292" spans="2:8" ht="15" customHeight="1" x14ac:dyDescent="0.35">
      <c r="B292" s="271"/>
      <c r="C292" s="272"/>
      <c r="D292" s="272"/>
      <c r="E292" s="272"/>
      <c r="F292" s="273"/>
      <c r="G292" s="273"/>
      <c r="H292" s="288"/>
    </row>
    <row r="293" spans="2:8" ht="15" customHeight="1" x14ac:dyDescent="0.35">
      <c r="B293" s="271"/>
      <c r="C293" s="272"/>
      <c r="D293" s="272"/>
      <c r="E293" s="272"/>
      <c r="F293" s="273"/>
      <c r="G293" s="273"/>
      <c r="H293" s="288"/>
    </row>
    <row r="294" spans="2:8" ht="15" customHeight="1" x14ac:dyDescent="0.35">
      <c r="B294" s="271"/>
      <c r="C294" s="272"/>
      <c r="D294" s="272"/>
      <c r="E294" s="272"/>
      <c r="F294" s="273"/>
      <c r="G294" s="273"/>
      <c r="H294" s="288"/>
    </row>
    <row r="295" spans="2:8" ht="15" customHeight="1" x14ac:dyDescent="0.35">
      <c r="B295" s="271"/>
      <c r="C295" s="272"/>
      <c r="D295" s="272"/>
      <c r="E295" s="272"/>
      <c r="F295" s="273"/>
      <c r="G295" s="273"/>
      <c r="H295" s="288"/>
    </row>
    <row r="296" spans="2:8" ht="15" customHeight="1" x14ac:dyDescent="0.35">
      <c r="B296" s="271"/>
      <c r="C296" s="272"/>
      <c r="D296" s="272"/>
      <c r="E296" s="272"/>
      <c r="F296" s="273"/>
      <c r="G296" s="273"/>
      <c r="H296" s="288"/>
    </row>
    <row r="297" spans="2:8" ht="15" customHeight="1" x14ac:dyDescent="0.35">
      <c r="B297" s="271"/>
      <c r="C297" s="272"/>
      <c r="D297" s="272"/>
      <c r="E297" s="272"/>
      <c r="F297" s="273"/>
      <c r="G297" s="273"/>
      <c r="H297" s="288"/>
    </row>
    <row r="298" spans="2:8" ht="15" customHeight="1" x14ac:dyDescent="0.35">
      <c r="B298" s="271"/>
      <c r="C298" s="272"/>
      <c r="D298" s="272"/>
      <c r="E298" s="272"/>
      <c r="F298" s="273"/>
      <c r="G298" s="273"/>
      <c r="H298" s="288"/>
    </row>
    <row r="299" spans="2:8" ht="15" customHeight="1" x14ac:dyDescent="0.35">
      <c r="B299" s="271"/>
      <c r="C299" s="272"/>
      <c r="D299" s="272"/>
      <c r="E299" s="272"/>
      <c r="F299" s="273"/>
      <c r="G299" s="273"/>
      <c r="H299" s="288"/>
    </row>
    <row r="300" spans="2:8" ht="15" customHeight="1" x14ac:dyDescent="0.35">
      <c r="B300" s="271"/>
      <c r="C300" s="272"/>
      <c r="D300" s="272"/>
      <c r="E300" s="272"/>
      <c r="F300" s="273"/>
      <c r="G300" s="273"/>
      <c r="H300" s="288"/>
    </row>
    <row r="301" spans="2:8" ht="15" customHeight="1" x14ac:dyDescent="0.35">
      <c r="B301" s="271"/>
      <c r="C301" s="272"/>
      <c r="D301" s="272"/>
      <c r="E301" s="272"/>
      <c r="F301" s="273"/>
      <c r="G301" s="273"/>
      <c r="H301" s="288"/>
    </row>
    <row r="302" spans="2:8" ht="15" customHeight="1" x14ac:dyDescent="0.35">
      <c r="B302" s="271"/>
      <c r="C302" s="272"/>
      <c r="D302" s="272"/>
      <c r="E302" s="272"/>
      <c r="F302" s="273"/>
      <c r="G302" s="273"/>
      <c r="H302" s="288"/>
    </row>
    <row r="303" spans="2:8" ht="15" customHeight="1" x14ac:dyDescent="0.35">
      <c r="B303" s="271"/>
      <c r="C303" s="272"/>
      <c r="D303" s="272"/>
      <c r="E303" s="272"/>
      <c r="F303" s="273"/>
      <c r="G303" s="273"/>
      <c r="H303" s="288"/>
    </row>
    <row r="304" spans="2:8" ht="15" thickBot="1" x14ac:dyDescent="0.4">
      <c r="B304" s="271"/>
      <c r="C304" s="272"/>
      <c r="D304" s="272"/>
      <c r="E304" s="272"/>
      <c r="F304" s="273"/>
      <c r="G304" s="273"/>
      <c r="H304" s="288"/>
    </row>
    <row r="305" spans="2:8" ht="15" thickBot="1" x14ac:dyDescent="0.4">
      <c r="B305" s="408" t="s">
        <v>24</v>
      </c>
      <c r="C305" s="409"/>
      <c r="D305" s="277">
        <f>SUM(D229:D304)</f>
        <v>7231100</v>
      </c>
      <c r="E305" s="277"/>
      <c r="F305" s="278"/>
      <c r="G305" s="278"/>
      <c r="H305" s="290"/>
    </row>
    <row r="306" spans="2:8" ht="15" thickBot="1" x14ac:dyDescent="0.4">
      <c r="B306" s="410" t="s">
        <v>942</v>
      </c>
      <c r="C306" s="411"/>
      <c r="D306" s="279">
        <f>D226-D305</f>
        <v>13723900</v>
      </c>
      <c r="E306" s="279"/>
      <c r="F306" s="280"/>
      <c r="G306" s="280"/>
      <c r="H306" s="291"/>
    </row>
  </sheetData>
  <mergeCells count="21">
    <mergeCell ref="B87:H87"/>
    <mergeCell ref="B99:C99"/>
    <mergeCell ref="B30:H30"/>
    <mergeCell ref="B47:C47"/>
    <mergeCell ref="B77:C77"/>
    <mergeCell ref="B78:C78"/>
    <mergeCell ref="B79:C79"/>
    <mergeCell ref="B1:H1"/>
    <mergeCell ref="B11:C11"/>
    <mergeCell ref="B21:C21"/>
    <mergeCell ref="B22:C22"/>
    <mergeCell ref="B23:C23"/>
    <mergeCell ref="B226:C226"/>
    <mergeCell ref="B305:C305"/>
    <mergeCell ref="B306:C306"/>
    <mergeCell ref="B125:C125"/>
    <mergeCell ref="B126:C126"/>
    <mergeCell ref="B127:C127"/>
    <mergeCell ref="B143:H143"/>
    <mergeCell ref="B152:C152"/>
    <mergeCell ref="B129:C129"/>
  </mergeCells>
  <printOptions horizontalCentered="1"/>
  <pageMargins left="0.19685039370078741" right="0.19685039370078741" top="0.74803149606299213" bottom="0.74803149606299213" header="0.31496062992125984" footer="0.31496062992125984"/>
  <pageSetup scal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30.01.24 to 06.03.24</vt:lpstr>
      <vt:lpstr>6.3.24 to 15.4.24</vt:lpstr>
      <vt:lpstr>07.03.24 to 15.04.24</vt:lpstr>
      <vt:lpstr>16.04.24 to 21.06.24</vt:lpstr>
      <vt:lpstr>22.06.24 to 24.10.24</vt:lpstr>
      <vt:lpstr>25.10.24 to Till</vt:lpstr>
      <vt:lpstr>MH</vt:lpstr>
      <vt:lpstr>'16.04.24 to 21.06.24'!Print_Area</vt:lpstr>
      <vt:lpstr>'22.06.24 to 24.10.24'!Print_Area</vt:lpstr>
      <vt:lpstr>'6.3.24 to 15.4.24'!Print_Area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BRN INFRASTRUCTURES PVT LTD</dc:creator>
  <cp:lastModifiedBy>BRN INFRASTRUCTURES PVT LTD</cp:lastModifiedBy>
  <cp:lastPrinted>2026-04-13T06:18:13Z</cp:lastPrinted>
  <dcterms:created xsi:type="dcterms:W3CDTF">2015-06-05T18:17:20Z</dcterms:created>
  <dcterms:modified xsi:type="dcterms:W3CDTF">2026-05-06T06:33:57Z</dcterms:modified>
</cp:coreProperties>
</file>